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345" windowWidth="14805" windowHeight="7770" activeTab="3"/>
  </bookViews>
  <sheets>
    <sheet name="Programme delivery" sheetId="9" r:id="rId1"/>
    <sheet name="Org capacity" sheetId="19" r:id="rId2"/>
    <sheet name="Finance " sheetId="18" r:id="rId3"/>
    <sheet name="Scoring sheet FSW-MSM" sheetId="16" r:id="rId4"/>
    <sheet name="Scoring sheet-IDU (2)" sheetId="21" r:id="rId5"/>
    <sheet name="Scoring sheet-CC" sheetId="20" r:id="rId6"/>
  </sheets>
  <definedNames>
    <definedName name="_xlnm._FilterDatabase" localSheetId="0" hidden="1">'Programme delivery'!$A$8:$N$46</definedName>
    <definedName name="_xlnm.Print_Area" localSheetId="2">'Finance '!$A$1:$I$19</definedName>
    <definedName name="_xlnm.Print_Area" localSheetId="5">'Scoring sheet-CC'!$A$1:$H$17</definedName>
    <definedName name="_xlnm.Print_Area" localSheetId="4">'Scoring sheet-IDU (2)'!$A$1:$H$17</definedName>
    <definedName name="_xlnm.Print_Titles" localSheetId="0">'Programme delivery'!$1:$5</definedName>
  </definedNames>
  <calcPr calcId="144525"/>
</workbook>
</file>

<file path=xl/calcChain.xml><?xml version="1.0" encoding="utf-8"?>
<calcChain xmlns="http://schemas.openxmlformats.org/spreadsheetml/2006/main">
  <c r="C17" i="21" l="1"/>
  <c r="D16" i="21"/>
  <c r="E16" i="21" s="1"/>
  <c r="D15" i="21"/>
  <c r="D17" i="21" s="1"/>
  <c r="G19" i="18"/>
  <c r="D11" i="21" s="1"/>
  <c r="E11" i="21" s="1"/>
  <c r="C17" i="20"/>
  <c r="D16" i="20"/>
  <c r="E16" i="20" s="1"/>
  <c r="D15" i="20"/>
  <c r="K48" i="9"/>
  <c r="G15" i="21" s="1"/>
  <c r="K49" i="9"/>
  <c r="G16" i="20" s="1"/>
  <c r="H16" i="20" s="1"/>
  <c r="E20" i="19"/>
  <c r="D10" i="16" s="1"/>
  <c r="E10" i="16" s="1"/>
  <c r="D16" i="16"/>
  <c r="E16" i="16"/>
  <c r="D15" i="16"/>
  <c r="E15" i="16" s="1"/>
  <c r="C17" i="16"/>
  <c r="D17" i="20"/>
  <c r="E15" i="20"/>
  <c r="E17" i="20" s="1"/>
  <c r="E15" i="21"/>
  <c r="D17" i="16" l="1"/>
  <c r="E17" i="16"/>
  <c r="D11" i="20"/>
  <c r="E11" i="20" s="1"/>
  <c r="E17" i="21"/>
  <c r="G16" i="21"/>
  <c r="G17" i="21" s="1"/>
  <c r="F16" i="20"/>
  <c r="G16" i="16"/>
  <c r="H16" i="16" s="1"/>
  <c r="F16" i="21"/>
  <c r="F16" i="16"/>
  <c r="H15" i="21"/>
  <c r="D10" i="21"/>
  <c r="E10" i="21" s="1"/>
  <c r="K50" i="9"/>
  <c r="D10" i="20"/>
  <c r="E10" i="20" s="1"/>
  <c r="G15" i="20"/>
  <c r="G17" i="20" s="1"/>
  <c r="H17" i="20" s="1"/>
  <c r="F15" i="21"/>
  <c r="F15" i="20"/>
  <c r="D11" i="16"/>
  <c r="E11" i="16" s="1"/>
  <c r="G15" i="16"/>
  <c r="H15" i="16" s="1"/>
  <c r="F15" i="16"/>
  <c r="H17" i="21" l="1"/>
  <c r="F17" i="21"/>
  <c r="F17" i="16"/>
  <c r="F17" i="20"/>
  <c r="H16" i="21"/>
  <c r="G17" i="16"/>
  <c r="H17" i="16" s="1"/>
  <c r="H15" i="20"/>
</calcChain>
</file>

<file path=xl/sharedStrings.xml><?xml version="1.0" encoding="utf-8"?>
<sst xmlns="http://schemas.openxmlformats.org/spreadsheetml/2006/main" count="587" uniqueCount="455">
  <si>
    <t>Indicators</t>
  </si>
  <si>
    <t>Achievement</t>
  </si>
  <si>
    <t>Key Questions</t>
  </si>
  <si>
    <t>Remarks</t>
  </si>
  <si>
    <t>COMMODITIES</t>
  </si>
  <si>
    <t>ENABLING ENVIRONMENT</t>
  </si>
  <si>
    <t>Sl.No.</t>
  </si>
  <si>
    <t>Methodology to be adopted</t>
  </si>
  <si>
    <t>Score Resulted</t>
  </si>
  <si>
    <t>S. no</t>
  </si>
  <si>
    <t>1(Poor)</t>
  </si>
  <si>
    <t>2(Average)</t>
  </si>
  <si>
    <t>3(Good)</t>
  </si>
  <si>
    <t>OUT REACH</t>
  </si>
  <si>
    <t>Target</t>
  </si>
  <si>
    <t>Verification of minutes, meeting registers and MIS reports</t>
  </si>
  <si>
    <t>Involvement of key stakeholders in programme monitoring</t>
  </si>
  <si>
    <t xml:space="preserve">Assessment Scores                                                                                                             </t>
  </si>
  <si>
    <t xml:space="preserve">Project is adhering to confidentiality norms. </t>
  </si>
  <si>
    <t>Advocacy meeting regularly conducted as per plan at all levels with proper documentation and follow-up</t>
  </si>
  <si>
    <t>COMMUNITY MOBILISATION</t>
  </si>
  <si>
    <t>Crisis management team in place</t>
  </si>
  <si>
    <t>Bank Account</t>
  </si>
  <si>
    <t>Whether SOEs are submitted to SACS on time in the prescribed format. (refer Operational Guidelines for NGO/CBO PART-II-Annexure 'A' and 'B'</t>
  </si>
  <si>
    <t>Verification of SOEs and interview of SACS official</t>
  </si>
  <si>
    <t xml:space="preserve">Whether any mismatch between  financial and physical progress reports </t>
  </si>
  <si>
    <t>Verification of MIS reports and audit reports</t>
  </si>
  <si>
    <t>Total Score</t>
  </si>
  <si>
    <t>Budget Utilization</t>
  </si>
  <si>
    <t>Evaluation Tool for Finance</t>
  </si>
  <si>
    <t>Systems of Payment-Mode of payments</t>
  </si>
  <si>
    <t>Systems of Payment-Record keeping</t>
  </si>
  <si>
    <t>Financial reporting-SOEs submitted as per operational guideline</t>
  </si>
  <si>
    <t>Financial reporting-Mismatch between physical &amp; financial reporting</t>
  </si>
  <si>
    <t>Organisational Capacity</t>
  </si>
  <si>
    <t>Mean of verification/observations</t>
  </si>
  <si>
    <t>Community response to the Program Services</t>
  </si>
  <si>
    <t xml:space="preserve">Advocacy meeting  conducted at all levels as per plan without proper documentation and follow up </t>
  </si>
  <si>
    <t xml:space="preserve"> </t>
  </si>
  <si>
    <t xml:space="preserve">Social Marketing of condoms carried out on need based. </t>
  </si>
  <si>
    <t>Verification of registers, general treatment register, referral slips/register</t>
  </si>
  <si>
    <t xml:space="preserve">All project staff and PE positions have been filled as per project proposal </t>
  </si>
  <si>
    <t xml:space="preserve">For each set of 250 HRG there is an ORW has been appointed </t>
  </si>
  <si>
    <t>Attendance/leave register maintained for the project staff</t>
  </si>
  <si>
    <t>Training registers/ induction training report</t>
  </si>
  <si>
    <t xml:space="preserve">Assets purchased under project is codified/marked </t>
  </si>
  <si>
    <t>Assets register and purchase voucher (All the assets purchased under the project)</t>
  </si>
  <si>
    <t xml:space="preserve">Systems of booking keeping maintenance </t>
  </si>
  <si>
    <t xml:space="preserve">Events held on regular basis </t>
  </si>
  <si>
    <t xml:space="preserve">Community perception on project services </t>
  </si>
  <si>
    <t xml:space="preserve">The counsellor/Nurse  should be  sensitive while addressing issues relating to community members. </t>
  </si>
  <si>
    <t>Field visit by ORWs</t>
  </si>
  <si>
    <t xml:space="preserve">Are the community members satisfied with the available services and services meet their demands.
</t>
  </si>
  <si>
    <t>All NGOs contracted has to appoint the staff within three months from signing of contract.   Project proposal, appointment letters / staff attendance sheet during the last year (If a position has been vacated and not filled in within 2 months, give  "0" mark for this indicator.)</t>
  </si>
  <si>
    <t xml:space="preserve">Condoms, needle &amp; syringe  for IDUs and Lubricants for MSM provided by Project  </t>
  </si>
  <si>
    <t>Involvement of Counsellor / ANM</t>
  </si>
  <si>
    <t>Identified cases from HRG were linked for TB to DOT centre (RNTCP) during the contract period</t>
  </si>
  <si>
    <t>Advocacy meeting held with key stakeholders at various level with plan.</t>
  </si>
  <si>
    <t>No. of target group member linked to DOT centre during the contract period, detected for TB.</t>
  </si>
  <si>
    <t>One stake holders  participated in addressing the issues relating to project services</t>
  </si>
  <si>
    <t xml:space="preserve">Two stake holders  have said S/he has involved in addressing the issues relating to project services. </t>
  </si>
  <si>
    <t xml:space="preserve">All the three stake holders  have said that they involved in addressing the issues relating to project services.    </t>
  </si>
  <si>
    <t>FGD with the 10-15 community members (suggested to conduct at the field level).</t>
  </si>
  <si>
    <t>Finance</t>
  </si>
  <si>
    <t>Particulars</t>
  </si>
  <si>
    <t>Max. Score</t>
  </si>
  <si>
    <t>Set up of crisis management team at TI level, No. of cases right of violation  reported and solved within 24 hours</t>
  </si>
  <si>
    <t>Typology Applicable</t>
  </si>
  <si>
    <t>FGD with the 10-15 community members (suggested to conduct at the field).</t>
  </si>
  <si>
    <t>Stage1</t>
  </si>
  <si>
    <t>Maximum no. of indicators</t>
  </si>
  <si>
    <t>Program Delivery</t>
  </si>
  <si>
    <t>Total</t>
  </si>
  <si>
    <t>Calculation of score for stage 1</t>
  </si>
  <si>
    <t>SECTION 1:   BASIC SERVICES</t>
  </si>
  <si>
    <t>CLINIC SERVICES</t>
  </si>
  <si>
    <t>SECTION 2:  SUPPORT SERVICES</t>
  </si>
  <si>
    <t>SUPPORT SERVICES</t>
  </si>
  <si>
    <t>SECTION 1: BASIC SERVICES</t>
  </si>
  <si>
    <t>SECTION 2: SUPPORT SERVICES</t>
  </si>
  <si>
    <t>SECTION 1: TOTAL MARKS OBTAINED</t>
  </si>
  <si>
    <t>SECTION 2: TOTAL MARKS OBTAINED</t>
  </si>
  <si>
    <t xml:space="preserve">BASIC SERVICES </t>
  </si>
  <si>
    <t>Actual Marks Obtained</t>
  </si>
  <si>
    <t xml:space="preserve">Percent of Marks </t>
  </si>
  <si>
    <t>Weightage Score from Program Delivery (calculated automatically from the evaluation sheet)</t>
  </si>
  <si>
    <t>Does the NGO management takes into consideration the community needs/resources into consideration while planning/delivering services through arrangements like availability of programme management body represented by community/ community consultations.</t>
  </si>
  <si>
    <t>Minutes of the community consultation/ programme management body represented by community members should reflect that such process is at least more than 6 months old, otherwise the score should be '0'</t>
  </si>
  <si>
    <t>Areas of assessment</t>
  </si>
  <si>
    <t>Institutional Environment</t>
  </si>
  <si>
    <t>Staffing</t>
  </si>
  <si>
    <t>Institutional process</t>
  </si>
  <si>
    <t xml:space="preserve">Compliance to SACS directions </t>
  </si>
  <si>
    <t xml:space="preserve">Condoms distributed through social marketing </t>
  </si>
  <si>
    <t>Score   Resulted "0" for No "1" for Yes</t>
  </si>
  <si>
    <t>Individual HRGs tracked for   project services by peer educators</t>
  </si>
  <si>
    <t>Verify the master register of HRGs / line listing /weekly format B/B_1 of  the last one quarter. Meeting with PEs should be conducted.</t>
  </si>
  <si>
    <t>Interview with  ORWs and PEs. Verification of micro plans and outreach plans during hotspot meeting with target group.</t>
  </si>
  <si>
    <t>Outreach and micro plan in place but not in use. Individual HRGs are not tracked for RMC, ICTC, Syphilis testing.</t>
  </si>
  <si>
    <t>Outreach and micro plan in place and the same is used by ORW and counsellor/ANM in delivering the project services. Individual HRGs are also tracked for RMC, ICTC, Syphilis testing.</t>
  </si>
  <si>
    <t>FSW/MSM /IDU</t>
  </si>
  <si>
    <t>FSW/MSM/ IDU</t>
  </si>
  <si>
    <t>Registration of HRG against target</t>
  </si>
  <si>
    <t>Set-up of STI clinic / PPP/ linkages developed  with DSRC/Govt. Hospital as per NACO guideline.</t>
  </si>
  <si>
    <t>Project STI clinic / PPP linkages has been set-up but not as per NACO guideline.</t>
  </si>
  <si>
    <t>Observations should be made based on NACO guidelines. Project STI Clinic,  PPP registers and payment registers to be verified.</t>
  </si>
  <si>
    <t>STI clinic / PPP linkages in place but registers / patient card (Network clinic format) are not maintained as per NACO guideline at clinic</t>
  </si>
  <si>
    <t>STI clinic / PPP linkages in place and requisite registers / patient card  (Network clinic format) are maintained at clinic.</t>
  </si>
  <si>
    <t>STI Services should be established</t>
  </si>
  <si>
    <t>100% of newly registered HRGs</t>
  </si>
  <si>
    <t>STI CMIS reports, Referral register, referral slips</t>
  </si>
  <si>
    <t>100 % of distribution against condom demand</t>
  </si>
  <si>
    <t xml:space="preserve">Condoms socially marketed by the project, an average of last 6 months to be taken. </t>
  </si>
  <si>
    <t>Individual HRG are getting Needle and Syringes as per N/S demand analysis</t>
  </si>
  <si>
    <t>IDU</t>
  </si>
  <si>
    <t xml:space="preserve">Reported stock-out of STI drugs during  contract period </t>
  </si>
  <si>
    <t>No stock out reported during contract period and buffer stock system was maintained as per guideline.</t>
  </si>
  <si>
    <t>No stock out reported during contract period but buffer stock system was not followed as per guideline</t>
  </si>
  <si>
    <t>100 % of distribution against N/S demand</t>
  </si>
  <si>
    <t xml:space="preserve">Advocacy meeting are  conducted on need based </t>
  </si>
  <si>
    <t>To be addressed 100 % cases</t>
  </si>
  <si>
    <t>Ability of the project to involve stakeholders like police, civic health service providers, social development sector officials in addressing the issues relating to project services</t>
  </si>
  <si>
    <t>Explanation for score</t>
  </si>
  <si>
    <t>100% of active population</t>
  </si>
  <si>
    <t>Verification of individual peer form "B/B_1" and ORW form "C". Verification to be done during hotspot visit</t>
  </si>
  <si>
    <t xml:space="preserve">100% of the participants are satisfied with the project services.  </t>
  </si>
  <si>
    <t>Between 50-80%  of the  participants are convinced with the project services</t>
  </si>
  <si>
    <t xml:space="preserve">Between 81 to belwo100% participants are satisfied with the project services. </t>
  </si>
  <si>
    <t xml:space="preserve">Between 81 to belwo100% respondents reported that they are getting the commodities as and when they demand.  </t>
  </si>
  <si>
    <t>Between 50-80% participants are not sure of confidentiality norms being adhered at the project level</t>
  </si>
  <si>
    <t>100 % of active population</t>
  </si>
  <si>
    <t xml:space="preserve">More than 15% of condom demand of the project met through social marketing  </t>
  </si>
  <si>
    <t>Verification of individual peer form "B_1" and ORW form "C". Verification to be done during hotspot visit</t>
  </si>
  <si>
    <t>Advocacy meeting with key stakeholders (health service providers, Police personnel, ICTC/ART centres, PRI, Social Welfare Dept., Gate Keepers,  etc.)</t>
  </si>
  <si>
    <t>More than 75%  of the registered HRGs attended /participated in the events</t>
  </si>
  <si>
    <t xml:space="preserve"> 51-75%of the registered  HRGs attended /participated in the events</t>
  </si>
  <si>
    <t>25-50% of the registered  HRGs attended /participated in the events</t>
  </si>
  <si>
    <t>No. of events organised during contract period with  25%-50% of the HRGs registered.</t>
  </si>
  <si>
    <t>Adequate supply of commodities(Condoms/Lubricants /Needle and Syringes, drugs)</t>
  </si>
  <si>
    <t>No. of times STI drugs, have been purchased/supply during the contract period. Was there any stock-out of commodities reported during contract period. If the supply is an issue from SACS, the indicator to be verified for the period when stock was available.</t>
  </si>
  <si>
    <t>Verify the computerised master register of HRGs , line listing and filled format-A (data filled for all indictors) for all the registered HRGs. Check for Drop-out records and TI to provide explanation in case of less than 100 % registration.</t>
  </si>
  <si>
    <t>ORW diaries, weekly staff meeting minutes, ORW movement plan/register and Form D. The same should be verified with the community and stakeholders during the hotspot visits</t>
  </si>
  <si>
    <t>50% of the peer educators belong to the age group below 30 years or should match with the high /medium risk HRGs linelisted by the programme</t>
  </si>
  <si>
    <t>Job description given to each project staff, atleast staffs are able to describe their job description and the same is reflected in their plans prepared for the programme during last 2 quarters</t>
  </si>
  <si>
    <t>The Project Director attended atleast 80% all the monthly meetings of the TI project duing the year. The PD has attended and initiated action against the areas of improvement based on the minutes.</t>
  </si>
  <si>
    <t xml:space="preserve">Score </t>
  </si>
  <si>
    <t xml:space="preserve">What is the percentage of budget utilized against the release of fund on the proposed activities </t>
  </si>
  <si>
    <t>Verification of vouchers, SOE, Bank book etc..</t>
  </si>
  <si>
    <t>Less than 60% of the released fund</t>
  </si>
  <si>
    <t>Pattern of expenditure</t>
  </si>
  <si>
    <t>Whether the expenditure is as per approved budget  in each head</t>
  </si>
  <si>
    <t>Verification of vouchers, approved budget, SOE, Bank book etc..</t>
  </si>
  <si>
    <t>As per the approved budget or No but as per the approval from SACS.</t>
  </si>
  <si>
    <t>No as per the approval.</t>
  </si>
  <si>
    <t xml:space="preserve">Whether a separate bank account maintained for the TI Project at the local bank </t>
  </si>
  <si>
    <t>Verification of bank book and other related documents</t>
  </si>
  <si>
    <t>Separate bank account in place for TI project in the project area</t>
  </si>
  <si>
    <t>No separate account</t>
  </si>
  <si>
    <t>All payments made with proper bills and vouchers and are in place with proper approval.</t>
  </si>
  <si>
    <t>Verification of vouchers and bills</t>
  </si>
  <si>
    <t>Vouchers and bills are propoerly maintained and are all with approval.</t>
  </si>
  <si>
    <t>Inadeqaute and no approval from PD of the TI.</t>
  </si>
  <si>
    <r>
      <t xml:space="preserve">Verification of bank account </t>
    </r>
    <r>
      <rPr>
        <sz val="12"/>
        <rFont val="Calibri"/>
        <family val="2"/>
      </rPr>
      <t>and vouchers</t>
    </r>
  </si>
  <si>
    <r>
      <t>All vouchers are printed and machine numbered</t>
    </r>
    <r>
      <rPr>
        <sz val="12"/>
        <rFont val="Calibri"/>
        <family val="2"/>
      </rPr>
      <t xml:space="preserve"> Whether the ledger is maintained for vouchers</t>
    </r>
  </si>
  <si>
    <r>
      <t>Verification of vouchers</t>
    </r>
    <r>
      <rPr>
        <sz val="12"/>
        <rFont val="Calibri"/>
        <family val="2"/>
      </rPr>
      <t xml:space="preserve"> Verification of ledger</t>
    </r>
  </si>
  <si>
    <t xml:space="preserve">Not in place. </t>
  </si>
  <si>
    <t>Whether cash book maintained/entry made  on daily basis</t>
  </si>
  <si>
    <t>Verification of cash book and interview of accountant</t>
  </si>
  <si>
    <t>Cash book is updated</t>
  </si>
  <si>
    <t xml:space="preserve">Not updated </t>
  </si>
  <si>
    <t>SOEs are submitted on time and records for the same is avaialbe.</t>
  </si>
  <si>
    <t>Irregualr in submission of SOEs.</t>
  </si>
  <si>
    <t xml:space="preserve">Nil or Negligible mismatch </t>
  </si>
  <si>
    <t xml:space="preserve">Huge level of mismatch observed and not justifiable </t>
  </si>
  <si>
    <t>As per GMP</t>
  </si>
  <si>
    <t>Not followed and no genuine explanation for the relapse</t>
  </si>
  <si>
    <t xml:space="preserve">Whether NGO has complied to the audit observations </t>
  </si>
  <si>
    <t>Verify audit recommendation and action taken bassed on the report</t>
  </si>
  <si>
    <t>No action from NGO side</t>
  </si>
  <si>
    <t>Cash in hand</t>
  </si>
  <si>
    <t>100% of daily and medium-high volume injectors</t>
  </si>
  <si>
    <t>PE form-B and ORW's format C and PE diaries . At least 20% of the randomly selected IDU need to be verified during above during hotspot visits.</t>
  </si>
  <si>
    <t>ORW visiting the field minimum 5 days in a week and providing supportive  supervision to all the PEs of his/her areas for effective delivery of project services by PEs to HRGs and to ensure all the PEs have required skills.</t>
  </si>
  <si>
    <t>100% of all identified cases of TB</t>
  </si>
  <si>
    <t>Abscess Management</t>
  </si>
  <si>
    <t>Proper dressing and treatment for all abscess cases under aseptic conditions at the clinic and through outreach</t>
  </si>
  <si>
    <t>Clinic records, inspection of DIC, and interaction with clients</t>
  </si>
  <si>
    <t>Aseptic abscess management services established but available to limited clients for limited time</t>
  </si>
  <si>
    <t>Aseptic abscess management services established and available to most clients for extended time</t>
  </si>
  <si>
    <t>Aseptic abscess management services established and available to most clients for extended time + Abscess management by nurse and ORWs in the field</t>
  </si>
  <si>
    <t>NSEP: Needle/Syringe Return Rate</t>
  </si>
  <si>
    <t>80% of distributed needles/syringes should be returned / collected after use</t>
  </si>
  <si>
    <t xml:space="preserve">Percentage of needles/syringes distributed to IDUs being returned / collected after use for safe disposal </t>
  </si>
  <si>
    <t>Verification of PE &amp; ORW diary, DIC record, disposal register</t>
  </si>
  <si>
    <t xml:space="preserve">Safe Waste Disposal </t>
  </si>
  <si>
    <t>100 % of returned needles/syringes being disposed off safely</t>
  </si>
  <si>
    <t>Whether NACO waste disposal guidelines are being followed for the safe disposal of returned/collected needles/syringes</t>
  </si>
  <si>
    <t>Verification of PE &amp; ORW diary, DIC record, disposal register, photographs</t>
  </si>
  <si>
    <t>Waste Disposal mechanism in place but only collection and disinfection being done as per NACO guidelines</t>
  </si>
  <si>
    <t>Waste Disposal mechanism in place: collection, disinfection and final disposal being done as per NACO guidelines</t>
  </si>
  <si>
    <t>Between 50-80% participants sure of confidentiality norms being adhered at the project level</t>
  </si>
  <si>
    <t>Mode of payment- cash payment is Rs.5000/- as per revised direction from NACO.</t>
  </si>
  <si>
    <t>No cash transaction above Rs.5000/-</t>
  </si>
  <si>
    <t>What is the limit for cash in hand in the project. NACO direction is maximum Rs.5000/-</t>
  </si>
  <si>
    <t xml:space="preserve">Verify cash book, cash box and interview with accountant and PD. </t>
  </si>
  <si>
    <t>Normally below Rs.5000/-</t>
  </si>
  <si>
    <t>Procurement  system in place</t>
  </si>
  <si>
    <t>No system in place.</t>
  </si>
  <si>
    <t>Recruitment system</t>
  </si>
  <si>
    <t>Administrative system</t>
  </si>
  <si>
    <t>10% of the ORWs are from the community i.e. either the peer educators have been graduated to become ORWs or the community members are selected as ORWs</t>
  </si>
  <si>
    <t>This process of selection of community members as ORWs should be atleast one year old.</t>
  </si>
  <si>
    <t>Registration documents, MIS reprts, ORW records. (A 20% Variation may be considered for HRG PEs/VPL ratio as per project proposal).</t>
  </si>
  <si>
    <t>Institutional visioning / shared responsibility.</t>
  </si>
  <si>
    <t>Induction training  / orientation to PE and other staff  has been completed by the TI project immedaitely after recruitment.</t>
  </si>
  <si>
    <t xml:space="preserve">Understading  of role of NGO in developing contusive environmrment. </t>
  </si>
  <si>
    <t xml:space="preserve">Attendance of meeting registers and minutes of the meeting. Action taken report based on previous meeting. </t>
  </si>
  <si>
    <t>Invovement of Project director in project activities.</t>
  </si>
  <si>
    <t>Proper assest maintance system</t>
  </si>
  <si>
    <t>The role of Governing Body members in addressing issues of crisis/stigma/discrimination faced by the community members by networking with stakeholders, by keeping well informed about the issues of HRGs</t>
  </si>
  <si>
    <t xml:space="preserve">Meeting with at least 2/3 members of the GB and interview to focus on their role in the programme. Also meet at least the stake holders and assess the role played by the members. If oraganization not playe any role in addressing issues faced by HRGs, score should e '0'. </t>
  </si>
  <si>
    <t>No. of HRGs are part of  committees /CBOs  / support groups out of the total registered HRG with the project</t>
  </si>
  <si>
    <t>At least30 % of the (registered HRGs) are part of Committees /CBO/ / support groups</t>
  </si>
  <si>
    <t>30- 50% of the registered HRGs  are part of Committees  /CBO/  support groups. This should also include at least 30% are new HRGs registered more than 3 months</t>
  </si>
  <si>
    <t>Outreach and micro plans should be available for all hotspots</t>
  </si>
  <si>
    <t>Outreach and micro plan in place and the same is used by ORW and counsellor/ANM in delivering the project services. Individual HRGs are also tracked for RMC, ICTC, Syphilis testing. Risk, vulnerability and  needle/syringe, condom demand data for individual HRG are updated on quarterly basis.</t>
  </si>
  <si>
    <t>PE form-B and ORW's format C . At least 20% of the randomly selected  HRGs from randomly selected PEs need to be verified during above during hotspot visits.</t>
  </si>
  <si>
    <t xml:space="preserve">Collectivisation (No. of HRGs part of committees /CBOs / support groups)   </t>
  </si>
  <si>
    <r>
      <t>FGD with 10-15 community members (suggested to conduct at the filed level)</t>
    </r>
    <r>
      <rPr>
        <sz val="14"/>
        <color indexed="8"/>
        <rFont val="Times New Roman"/>
        <family val="1"/>
      </rPr>
      <t>.</t>
    </r>
  </si>
  <si>
    <r>
      <rPr>
        <sz val="14"/>
        <rFont val="Times New Roman"/>
        <family val="1"/>
      </rPr>
      <t xml:space="preserve">Staff </t>
    </r>
    <r>
      <rPr>
        <sz val="14"/>
        <color indexed="8"/>
        <rFont val="Times New Roman"/>
        <family val="1"/>
      </rPr>
      <t>turnover witnessed in the project during the contract period.</t>
    </r>
  </si>
  <si>
    <r>
      <t xml:space="preserve">Attendance sheets /appointment letters. ( If there is more than </t>
    </r>
    <r>
      <rPr>
        <sz val="14"/>
        <color indexed="10"/>
        <rFont val="Times New Roman"/>
        <family val="1"/>
      </rPr>
      <t xml:space="preserve"> </t>
    </r>
    <r>
      <rPr>
        <sz val="14"/>
        <rFont val="Times New Roman"/>
        <family val="1"/>
      </rPr>
      <t xml:space="preserve">60%  </t>
    </r>
    <r>
      <rPr>
        <sz val="14"/>
        <color indexed="8"/>
        <rFont val="Times New Roman"/>
        <family val="1"/>
      </rPr>
      <t xml:space="preserve">of project staff </t>
    </r>
    <r>
      <rPr>
        <sz val="14"/>
        <rFont val="Times New Roman"/>
        <family val="1"/>
      </rPr>
      <t xml:space="preserve">except peer educators </t>
    </r>
    <r>
      <rPr>
        <sz val="14"/>
        <color indexed="8"/>
        <rFont val="Times New Roman"/>
        <family val="1"/>
      </rPr>
      <t xml:space="preserve">have resigned  during the year then this indicator will be awarded '0'). If the replacement for a position is not done within two months should also be awarded "0". </t>
    </r>
  </si>
  <si>
    <t>Proper induction in place</t>
  </si>
  <si>
    <t>Form-B/B_1 is maintained  by PEs but no prioritisation of HRG done by ORWs based on risk and vulnerability data.</t>
  </si>
  <si>
    <t xml:space="preserve">Verification of outreach plan and micro plan. The micro plan is being used to follow up pending ICTC, RMC and Syphilis testing cases. Updation of Risk, vulnerability and condom demand needle/syringe data on quarterly basis. </t>
  </si>
  <si>
    <t>Regular Contact - NSP (No. of individuals target HRG contacted with any or all project services  - NSEP/BCC/IEC/Referral</t>
  </si>
  <si>
    <t xml:space="preserve">Every month ORW / PE should conduct meetings at the hotspots / DIC at least twice in a month covering all the registered HRG.  </t>
  </si>
  <si>
    <t>Hotspot / DIC level meeting registers. PE / ORW dairies.   Verify registers. The same should be verified during hotspot visits</t>
  </si>
  <si>
    <t>All PE have been met at the hotspot and provided support by ORW at least twice in a month</t>
  </si>
  <si>
    <t>All PE have been met at the hotspot and provided support by ORW four times in a month</t>
  </si>
  <si>
    <t>All PE have been met at the hotspot and provided support by ORW  more than four times in a month and all hotspots are covered in a month</t>
  </si>
  <si>
    <t xml:space="preserve">Established STI clinic / PPP /Government STI clinics linkages </t>
  </si>
  <si>
    <t>100% of clinic attendees</t>
  </si>
  <si>
    <t>Counselling registers, STI register and monthly CMIS report.</t>
  </si>
  <si>
    <t xml:space="preserve">Referral registers, referral slips and PE form-B/B_1 and ICTC data. Verify the referral slips signed by the ICTC counsellors and POD no. provided. </t>
  </si>
  <si>
    <t xml:space="preserve">Condom distributed should be as per demand/requirement gap analysis. </t>
  </si>
  <si>
    <t>Verification of register for condom Social marketing, stock registers, PEs/ORW daily formats and CMIS monthly reports.</t>
  </si>
  <si>
    <t>Waste Disposal mechanism in place but only collection of needles/syringes being done as per NACO guidelines</t>
  </si>
  <si>
    <t xml:space="preserve">Availability of drugs for STI treatment and Abscess management, with a buffer stock management in place. </t>
  </si>
  <si>
    <t>3 months buffer stock based on average monthly consumption</t>
  </si>
  <si>
    <t>Verification of stock &amp; distribution register and vouchers.  Ask question about buffer stock system to project manager/ANM/Counsellor.</t>
  </si>
  <si>
    <t xml:space="preserve">N/S distribution should be made as per demand/ requirement  gap analysis. </t>
  </si>
  <si>
    <t>Advocacy activities/  Crisis management or meeting register/no. of harassment cases reported (If no such cases reported then verify during interaction with HRG whether they have faced any such harassment/violence/ crisis during the contract period). To review supporting financial documents.</t>
  </si>
  <si>
    <t>Verification of records/minutes of Committees /CBO  / support groups meetings against the HRG registration document (If CBO do not exist with TI then HRG representation in the committee should be considered)</t>
  </si>
  <si>
    <t>More than 50% of the registered HRGs are part of Committees /CBO / support groups. This should also include at least 50% are new HRGs registered more than 3 months</t>
  </si>
  <si>
    <t>Events register, minutes of the monthly meetings with attendance sheet, CMIS monthly report, Verification to be done during hotspots visits</t>
  </si>
  <si>
    <t>Privacy in the clinic and information shared in the counselling sessions are maintained and not shared.</t>
  </si>
  <si>
    <t>Between 81 to below100% of the participants are satisfied with privacy  and confidentiality at the project level.</t>
  </si>
  <si>
    <t>100% of the participants are satisfied with privacy  and confidentiality at the project level.</t>
  </si>
  <si>
    <t>FGD with 10-15 community members (Suggested to conduct at the filed. If the project is composite conduct the FGD separately).</t>
  </si>
  <si>
    <t xml:space="preserve">100% of the respondents reported that  they are getting the commodities as and when they demand.    </t>
  </si>
  <si>
    <t>One to one interaction with at least 3 stakeholders of the project. (suggested to conduct at the filed).</t>
  </si>
  <si>
    <t>Between 50-80% respondents reported that they are satisfied with the counsellor/ANM</t>
  </si>
  <si>
    <t xml:space="preserve">Between 81 to belwo100% respondents reported that they are satisfied with the counsellor/ANM  </t>
  </si>
  <si>
    <t xml:space="preserve">100% of the respondents reported that  they are satisfied with the counsellor/ANM  </t>
  </si>
  <si>
    <t>Whether PEs are maintaining  the weekly planning and activity sheet (Format B/B_1) as per NACO's guideline.</t>
  </si>
  <si>
    <t>Form-B/B_1 is maintained by PEs and proper prioritisation of HRG done by ORWs based on risk and vulnerability data.</t>
  </si>
  <si>
    <t xml:space="preserve">Form-B/B_1 is maintained by PEs and PEs are able to explain the use of risk, vulnerability, condom &amp; needle/syringe demand data during BCC, IPC and service delivery. Prioritisation of HRGs done and formats are properly filled &amp; understood by each PEs. </t>
  </si>
  <si>
    <t>Out reach plan in place at project level. Micro plans are available for each hotspot . Individual HRG not taking any project services in the last 2 quarters has been identified and micro plan highlighted the same.</t>
  </si>
  <si>
    <t xml:space="preserve">All HRG should be registered by ORW. Format-A should be properly filled and master registration sheet completed and to be computerised </t>
  </si>
  <si>
    <t>Verification of project proposal, ORW's format-C and monthly CMIS report. At least 20% of the randomly selected HRGs of selected hotspots need to be verified during the hotspot visits.80% of the population and Line list ID numbers is to be constant. Cross verify with indicator for micro plan. Verify the remaining HRG taking services regularly by the TI.</t>
  </si>
  <si>
    <t>All project staff do have written job description or available at NGO level. If the programme manager and all ORWs are not able to describe their job responsibilities or the same is not reflected in their plans, the score should be '0'</t>
  </si>
  <si>
    <t>Examine the attendance register is in use/leave register available</t>
  </si>
  <si>
    <t xml:space="preserve">Individual HRGs are getting condoms as per condom requirement analysis  </t>
  </si>
  <si>
    <t xml:space="preserve">Score   Resulted </t>
  </si>
  <si>
    <t>Status-Qualified/ not  Qualified</t>
  </si>
  <si>
    <t>Minimum Qualifying Percentage</t>
  </si>
  <si>
    <t>Minimum Qualifying Marks</t>
  </si>
  <si>
    <t>S. No.</t>
  </si>
  <si>
    <t xml:space="preserve">FSW/MSM </t>
  </si>
  <si>
    <t>No. of indicators</t>
  </si>
  <si>
    <t>Actual Score Obtained</t>
  </si>
  <si>
    <t>Percent score obtained</t>
  </si>
  <si>
    <t xml:space="preserve">Maximum weighted Score </t>
  </si>
  <si>
    <t>Actual Weighted Score obtained</t>
  </si>
  <si>
    <t>Scoring Sheet for FSW/MSM</t>
  </si>
  <si>
    <t>Average no. of IDUs that were contacted at least 20 days in every month for the purpose of NSEP/BCC/IEC/Referral</t>
  </si>
  <si>
    <t>Utilization should be of or above 60% against the release of fund  from SACS</t>
  </si>
  <si>
    <t>Systems of Payment-Verification of Bills and Vouchers ( in case of book keeping is done by software, day wise prints of vouchers and ledgers should be available)</t>
  </si>
  <si>
    <t>Cash transaction for the amount more than Rs.5000/-</t>
  </si>
  <si>
    <t>Vouchers are printed and machine numbered. Ledgers are maintained properly.</t>
  </si>
  <si>
    <t>Purchase of drugs for STD treatment (only in cases where the purchase has been approved by SACS)</t>
  </si>
  <si>
    <t>Whether the guidelines on GMP followed?</t>
  </si>
  <si>
    <t>Verify the drugs and guidelines for GMP/ purchased under Jan Ausadhi Yojana</t>
  </si>
  <si>
    <t>NGO has given adeqaute attention to audit recommendations and actions were taken</t>
  </si>
  <si>
    <t>No system and at majority of times cash balance is more than Rs.5000/-</t>
  </si>
  <si>
    <t>What is the procurement system for purchase of drugs/needles and syringes/fixed assets</t>
  </si>
  <si>
    <t xml:space="preserve">Three quotations to be collected  </t>
  </si>
  <si>
    <t>Quotations are in place from three different parties and assessed.</t>
  </si>
  <si>
    <t>HRGs reported with abscess</t>
  </si>
  <si>
    <t>Percentage of HRG tested positives are registred in ART</t>
  </si>
  <si>
    <t>Name of the NGO:</t>
  </si>
  <si>
    <t>District:</t>
  </si>
  <si>
    <t>State:</t>
  </si>
  <si>
    <t xml:space="preserve"> TI - ANNUAL EVALUATION -2012</t>
  </si>
  <si>
    <t>Targeted Intervention -Annual Evaluation Tool (FSW/MSM /IDU TIs more than 5 years)-2012</t>
  </si>
  <si>
    <t>TI -Annual Evaluation Tool  (FSW/MSM/IDU -TIs more than 5 years)-2012</t>
  </si>
  <si>
    <t>Calculation of score for stage 2</t>
  </si>
  <si>
    <t xml:space="preserve">FSW / MSM </t>
  </si>
  <si>
    <t xml:space="preserve">Key Questions </t>
  </si>
  <si>
    <t xml:space="preserve"> Actual Marks ( calculated automatically from the evaluation sheet)</t>
  </si>
  <si>
    <t>Scoringn sheet for IDU</t>
  </si>
  <si>
    <t>50-60% of the HRGs underwent HIV test  during contract period</t>
  </si>
  <si>
    <t>Above 90 percent HRGs were registered.</t>
  </si>
  <si>
    <t xml:space="preserve">70-80 percent of the target HRGs registered. </t>
  </si>
  <si>
    <t xml:space="preserve">81-90 percent HRGs were registered against the target </t>
  </si>
  <si>
    <t xml:space="preserve">Above 80%  of target group are contacted regularly  and provided  program services by PEs.  </t>
  </si>
  <si>
    <t xml:space="preserve">60-70% of target group are contacted regularly  and provided  project services by PEs .  </t>
  </si>
  <si>
    <t>Average no. of HRGs were contacted at least once in every month with any or all project services by PEs during last one year</t>
  </si>
  <si>
    <t>Percent of target HRG  reached by the project (As per contract) during last one year</t>
  </si>
  <si>
    <t>60-70% of active population were provided with any/all project services i.e. condom,  needle/syringe, STI, ICTC and BCC/IPC services every  month during the contract period</t>
  </si>
  <si>
    <t>71-80% of active population were provided with any/all project services i.e. condom,  needle/syringe, STI, ICTC and BCC/IPC services every  month during the contract period</t>
  </si>
  <si>
    <t>Above 80% of active population were provided with any/all project services i.e. condom,  needle/syringe, STI, ICTC and BCC/IPC services every  month during the contract period</t>
  </si>
  <si>
    <t>Regular Contact - All services (No. of individuals target HRG contacted with any or all project services (atleast twice in every month in a gap of 10-15 days) during last one year  .</t>
  </si>
  <si>
    <t>Average no. of HRGs contacted at least twice in a month (in the gap of 10-15 days). The verification of STI, RMC, Individual tracking register, medicine stock, doctors payment register to be verified</t>
  </si>
  <si>
    <t>60-70% of target group are contacted at least 20 days in every month for the purpose of NSEP/BCC/IEC/Referral</t>
  </si>
  <si>
    <t>71-80% of target group are contacted at least 20 days in every  month for the purpose of NSEP/BCC/IEC/Referral</t>
  </si>
  <si>
    <t xml:space="preserve">71- 80% of target group are contacted regularly  and provided  program services by PEs.  </t>
  </si>
  <si>
    <t>Above 80% of target group are contacted at least 20 days in every month for the purpose of NSEP/BCC/IEC/Referral</t>
  </si>
  <si>
    <t xml:space="preserve"> Percent of new HRG covered through hotspots / DIC level meetings during last one year.</t>
  </si>
  <si>
    <t>100% of new HRGs registered</t>
  </si>
  <si>
    <t>Meeting attendance register indicate that 50-60% of newly registered HRGs participated in atleast 3 meetings. Minutes of the meeting to be reviewed qualitatively in narrative reports.</t>
  </si>
  <si>
    <t>Meeting attendance register indicate that 61-70% of newly registered HRGs participated in atleast 3 meetings. Minutes of the meeting to be reviewed qualitatively in narrative reports.</t>
  </si>
  <si>
    <t>Meeting attendance register indicate that Above 70% of newly registered HRGs participated in atleast 3 meetings. Minutes of the meeting to be reviewed qualitatively in narrative reports.</t>
  </si>
  <si>
    <t>HRG attending STI clinics (Project based/ PPP /Government STI clinic) are counselled</t>
  </si>
  <si>
    <t xml:space="preserve">No. of HRG visiting to clinics  are counselled. </t>
  </si>
  <si>
    <t>Counselling registers, STI register and monthly CMIS report. Interaction with STI providers/counsellors/ANM</t>
  </si>
  <si>
    <t>Above 80% of HRG attending STI clinic were counselled.</t>
  </si>
  <si>
    <t>71- 80% of HRG attending STI clinic were counselled.</t>
  </si>
  <si>
    <t>60-70% of HRGs attending STI clinic were counselled.</t>
  </si>
  <si>
    <t>All HRG line listed during last one are counselled at project level</t>
  </si>
  <si>
    <t>100% linelisted</t>
  </si>
  <si>
    <t>All HRGs are counselled on risk and vulnerability by counsellor / ANM in last one year.</t>
  </si>
  <si>
    <t xml:space="preserve">60-70% of HRGs  were counselled by counsellor / ANM </t>
  </si>
  <si>
    <t xml:space="preserve">71-80% of HRGs  were counselled by counsellor / ANM </t>
  </si>
  <si>
    <t xml:space="preserve">Above 80% of HRGs  were counselled by counsellor / ANM </t>
  </si>
  <si>
    <t>HRGs attending regular medical check-up (including symptomatic treatments and visit to clinics) in last one year</t>
  </si>
  <si>
    <t>No.of HRGs attending regular medical check-up at least two times during last one year</t>
  </si>
  <si>
    <t>60-70% of the individual HRGs had undergone for RMC  twice in past one year.</t>
  </si>
  <si>
    <t>71- 80%  of the  individual HRGs had undergone for RMC  twice in past one year.</t>
  </si>
  <si>
    <t>Above 80% of the  individual HRGs had undergone for RMC  twice in past one year.</t>
  </si>
  <si>
    <t>PEs Form-B/B_1, STI registers / tracking sheet, ORW form-c field diary, referral slips/registers, Payment register/slips of PPP doctors and monthly CMIS report</t>
  </si>
  <si>
    <t>Newly registered asymptomatic HRGs provided presumptive treatment (PT) during last one year</t>
  </si>
  <si>
    <t>No. of new HRG registered during last one year and received PT</t>
  </si>
  <si>
    <t xml:space="preserve">Above 70% newly registered HRG provided PT. </t>
  </si>
  <si>
    <t xml:space="preserve">61- 70% newly registered HRG provided PT . </t>
  </si>
  <si>
    <t>50-60% newly registered HRG provided PT.</t>
  </si>
  <si>
    <t xml:space="preserve">Percent of HRGs tested for Syphilis </t>
  </si>
  <si>
    <t>50% of line listed HRG</t>
  </si>
  <si>
    <t>Percent of individual HRGs tested for Syphilis during  last one year</t>
  </si>
  <si>
    <t>STI CMIS reports, Referral register, referral slips, individual tracking sheet</t>
  </si>
  <si>
    <t>30-40% of HRGs underwent Syphilis test</t>
  </si>
  <si>
    <t xml:space="preserve">41-50% of HRGs underwent Syphilis test </t>
  </si>
  <si>
    <t>Above 50% of the HRGs underwent Syphilis test</t>
  </si>
  <si>
    <t>100% line listed HRG</t>
  </si>
  <si>
    <t xml:space="preserve">Percent of individual HRGs tested for HIV during last one year  </t>
  </si>
  <si>
    <t>No. of line listed individual HRGs tested for HIV during last one year</t>
  </si>
  <si>
    <t>61-70% of the HRGs underwent HIV test  during contract period</t>
  </si>
  <si>
    <t>Above 70% of the HRGs underwent HIV test  during contract period</t>
  </si>
  <si>
    <t>100% of HRG tested positive</t>
  </si>
  <si>
    <t>No. of  positive HRGs registered in ART  during last one year</t>
  </si>
  <si>
    <t>50-60% of the total identified positive HRGs  linked to ART</t>
  </si>
  <si>
    <t>Verify with the ART centre, referral register</t>
  </si>
  <si>
    <t>61-70%  the total identified  HRGs  linked to ART</t>
  </si>
  <si>
    <t>Above 70%  HRGs  linked to ART</t>
  </si>
  <si>
    <t>40-50% of the total identified HRGs  linked to DOT</t>
  </si>
  <si>
    <t>51-60% of the total identified  HRGs  linked to DOT</t>
  </si>
  <si>
    <t>Above 60% HRGs  linked to DOT</t>
  </si>
  <si>
    <t xml:space="preserve">Upto 15% of condom demand of the project met through social marketing  </t>
  </si>
  <si>
    <t>Condom gap analysis done and 60- 70% of individual HRGs distributed condom against the requirement.</t>
  </si>
  <si>
    <t>Condom gap analysis done and   71-80% of individual HRGs distributed condom against the requirement.</t>
  </si>
  <si>
    <t>Condom gap analysis done and above 80% HRGs were provided condom as per the requirement.</t>
  </si>
  <si>
    <t>N/S gap analysis done and at 60-70% of individual HRGs distributed against the requirement.</t>
  </si>
  <si>
    <t>N/S gap analysis done and at   71-80% of individual HRGs distributed against the requirement.</t>
  </si>
  <si>
    <t>N/S gap analysis done and Above 80% of individual HRGs distributed against the requirement.</t>
  </si>
  <si>
    <t>40-50% of used needles/syringes being returned/collected for safe disposal</t>
  </si>
  <si>
    <t>51-60% of used needles/syringes being returned/collected for safe disposal</t>
  </si>
  <si>
    <t>More than 60% of used needles/syringes being returned/collected for safe disposal</t>
  </si>
  <si>
    <t>Crisis management team  addressed 60% of the cases all reported during last one year</t>
  </si>
  <si>
    <t xml:space="preserve">Crisis management team addressed 61-70% of the cases reported during last one year. </t>
  </si>
  <si>
    <t xml:space="preserve">Crisis management team addressed above 70% of the cases reported during last one year </t>
  </si>
  <si>
    <t>PE turnover witnessed in the project during the contract period</t>
  </si>
  <si>
    <t xml:space="preserve">Attendance sheets /appointment letters. ( If there is more than 20%  PEs turnover during the contract period then this indicator will be awarded '0'). If the replacement for a position is not done within two months should also be awarded "0". </t>
  </si>
  <si>
    <t>Ratio of PEs to HRG ( a ratio of 1: 60 for FSW,MSM-1:40 for IDUs).</t>
  </si>
  <si>
    <t>Line listing of HRGs and number of PEs/VPL on board.  (A 20% Variation may be considered for HRG Pes ratio as per project proposal).</t>
  </si>
  <si>
    <t>Interact with all the peer educators for core TIs .  The peer educators should be recruited at least 6 months and are trained by the project.</t>
  </si>
  <si>
    <t>79 (80% Approx.)</t>
  </si>
  <si>
    <t xml:space="preserve">69 (70% Approx.) </t>
  </si>
  <si>
    <t>Name of the Evaluator</t>
  </si>
  <si>
    <t>Scoringn sheet for core composite</t>
  </si>
  <si>
    <t>No cash transactions above of Rs. 5,000</t>
  </si>
  <si>
    <t>More than 100% target covered</t>
  </si>
  <si>
    <t>Stakeholders from line departments, community organizations and individuals were involved for supporting and addressing the issues of HRGs but not documented all.</t>
  </si>
  <si>
    <t>All the project staff were issued appointment letters along with job description.</t>
  </si>
  <si>
    <t>PD and the President of the organization is involved in all the monthly meetings.</t>
  </si>
  <si>
    <t>Asset register is in place and updated every year and items provided by MSACS are not codified but marked.</t>
  </si>
  <si>
    <t>Expenditure is in line with approed budget</t>
  </si>
  <si>
    <t xml:space="preserve">Case sheets are prepared at clinic and stored at TI office </t>
  </si>
  <si>
    <t>As per the information provided by the TI all the Events were held besides important days of celebrities involving HRG, SH, staff, etc. but total participation and % of HRG is not recorded.</t>
  </si>
  <si>
    <t xml:space="preserve">All the staff are on board as per the norms of SACS and the vacated positions were filled immediately. And all the newly sanctioned positions were filled within timeline. </t>
  </si>
  <si>
    <t>Attendance register is in place along with leave letters and leave register is maintained for each of the staff in a printed format</t>
  </si>
  <si>
    <t>Yes. As this is the CBO all the members in the Trust and most of the staff are from community who are committed for the cause. The organization has involved HRGs in the committes for effective implementation of the project</t>
  </si>
  <si>
    <t xml:space="preserve">The organization has involved HRGs in the committes for effective implementation of the project </t>
  </si>
  <si>
    <t>About 50% of HRGs attendance is noticed</t>
  </si>
  <si>
    <t xml:space="preserve">Name of the NGO: Humsaath MSM </t>
  </si>
  <si>
    <t xml:space="preserve">District: South Goa </t>
  </si>
  <si>
    <t xml:space="preserve">State: Goa </t>
  </si>
  <si>
    <t>Name of the NGO: Humsaath MSM</t>
  </si>
  <si>
    <t xml:space="preserve">About 76% HRGs attending STI clinic were counselled either by TI counselor or by DSRC Counselor </t>
  </si>
  <si>
    <t>About 76% of the registered HRGs were counselled by the ANM/Counselor</t>
  </si>
  <si>
    <t xml:space="preserve">90% of HRGs have undergone RMC during the year 2019-20 ( Apr - Jan). </t>
  </si>
  <si>
    <t>The  142 newly registered HRGs were provided with PT during the year 2019-20</t>
  </si>
  <si>
    <t xml:space="preserve">75.3% of HRGs have undergone Syphilis test twice during the 2019-20 . </t>
  </si>
  <si>
    <t xml:space="preserve">66.1% of HRGs have undergone HIV test twice during the year 22019-20. </t>
  </si>
  <si>
    <t xml:space="preserve">CGA is done periodically and 97.5% of condoms were distributed 275534 as against demand of 282596  in 2019-20 . </t>
  </si>
  <si>
    <t xml:space="preserve">26557 of total distribution of condoms are done through Social Marketing during the year  2019-20. </t>
  </si>
  <si>
    <t xml:space="preserve">None of them were diagnosed of TB  2019-20. </t>
  </si>
  <si>
    <t>4 advocacy meetings were conducted during 2018-19 and 2019-20 respectively without any plan and follow up.</t>
  </si>
  <si>
    <t>07 cases were identified during 2018-19 and 2019-20 and were addressed within 24 hours.</t>
  </si>
  <si>
    <t>TI has 04 committees to support in planning and implementation of project activities with morethan 50% of members from HRGs.</t>
  </si>
  <si>
    <t>About 80 % of the registered HRGs were counselled by the ANM/Counselor</t>
  </si>
  <si>
    <t xml:space="preserve">Expenditure is 21,28,828/- and 76.45% utilized.  </t>
  </si>
  <si>
    <t xml:space="preserve">Separate bank a/c is maintained for the TI Project. </t>
  </si>
  <si>
    <t xml:space="preserve">Vouchers and bills are maintained properly with approval. </t>
  </si>
  <si>
    <t>Vouchers are printed and machine numbered &amp; also Ledgers are maintained</t>
  </si>
  <si>
    <t>No cash transaction all payments made through PFMS</t>
  </si>
  <si>
    <t xml:space="preserve">SOE are submitted on time. </t>
  </si>
  <si>
    <t xml:space="preserve">No major mismatch found. </t>
  </si>
  <si>
    <t xml:space="preserve">No specific observations. </t>
  </si>
  <si>
    <t xml:space="preserve">No Cash in hand. </t>
  </si>
  <si>
    <t xml:space="preserve">No system in place for purchase of Lubes ( quatations are not placed) </t>
  </si>
  <si>
    <t>very megere staff turn over  is witnessed during the period i.e onlyone ORW  Mr.Manolisa Thakur is joined in 1/6/2019.</t>
  </si>
  <si>
    <t xml:space="preserve">The PE turover is  20% only. </t>
  </si>
  <si>
    <t>All the ORWs are from community.</t>
  </si>
  <si>
    <t>PE:HRG ratio is maintained on an average of PE 1:260 HRGs.</t>
  </si>
  <si>
    <t>About 92% of Pes are morethan 30 years of age and only 25% are in the Medium Risk all the newly recruited were oriented at TI level and formal training on respective modules.</t>
  </si>
  <si>
    <t>There are 5 ORWs covering 1386 HRGs by and large the ratio is maintained with the maximum of 277.</t>
  </si>
  <si>
    <t>Induction, Orientation and Refresher trainings were done mostly by the GSACS and TI.</t>
  </si>
  <si>
    <t xml:space="preserve">There are 1386 HRGs are registered against the target of 1300.  </t>
  </si>
  <si>
    <t xml:space="preserve">Out reach and micro plan is placed in TI and is used for the Tracking HRGs. </t>
  </si>
  <si>
    <t xml:space="preserve">There are 1386 HRGs are registered against the target of 1300. The Format -A is updated and master sheet is completed. </t>
  </si>
  <si>
    <t xml:space="preserve">In the FGD all the community members are all expressed adhering to confidentialty. </t>
  </si>
  <si>
    <t xml:space="preserve">Community project  perception is good. </t>
  </si>
  <si>
    <t>There is adequate supply of condoms available in the TI</t>
  </si>
  <si>
    <t>all Drugs are supplied by NACO</t>
  </si>
  <si>
    <t>No PLHIV found in this financial year but 32 PLHIV on ART from 2010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</si>
</sst>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1" x14ac:knownFonts="1">
    <font>
      <sz val="11"/>
      <color theme="1"/>
      <name val="Calibri"/>
      <family val="2"/>
      <scheme val="minor"/>
    </font>
    <font>
      <b/>
      <sz val="12"/>
      <color indexed="8"/>
      <name val="Calibri"/>
      <family val="2"/>
    </font>
    <font>
      <sz val="12"/>
      <name val="Calibri"/>
      <family val="2"/>
    </font>
    <font>
      <b/>
      <sz val="14"/>
      <color indexed="8"/>
      <name val="Times New Roman"/>
      <family val="1"/>
    </font>
    <font>
      <sz val="14"/>
      <color indexed="8"/>
      <name val="Times New Roman"/>
      <family val="1"/>
    </font>
    <font>
      <sz val="14"/>
      <name val="Times New Roman"/>
      <family val="1"/>
    </font>
    <font>
      <b/>
      <sz val="14"/>
      <name val="Times New Roman"/>
      <family val="1"/>
    </font>
    <font>
      <b/>
      <u/>
      <sz val="18"/>
      <name val="Times New Roman"/>
      <family val="1"/>
    </font>
    <font>
      <sz val="14"/>
      <color indexed="10"/>
      <name val="Times New Roman"/>
      <family val="1"/>
    </font>
    <font>
      <b/>
      <sz val="14"/>
      <color indexed="8"/>
      <name val="Calibri"/>
      <family val="2"/>
    </font>
    <font>
      <b/>
      <sz val="12"/>
      <name val="Times New Roman"/>
      <family val="1"/>
    </font>
    <font>
      <b/>
      <sz val="10"/>
      <name val="Times New Roman"/>
      <family val="1"/>
    </font>
    <font>
      <b/>
      <sz val="11"/>
      <color theme="1"/>
      <name val="Calibri"/>
      <family val="2"/>
      <scheme val="minor"/>
    </font>
    <font>
      <sz val="12"/>
      <color theme="1"/>
      <name val="Calibri"/>
      <family val="2"/>
      <scheme val="minor"/>
    </font>
    <font>
      <sz val="14"/>
      <color theme="1"/>
      <name val="Times New Roman"/>
      <family val="1"/>
    </font>
    <font>
      <b/>
      <sz val="14"/>
      <color theme="1"/>
      <name val="Times New Roman"/>
      <family val="1"/>
    </font>
    <font>
      <sz val="12"/>
      <name val="Calibri"/>
      <family val="2"/>
      <scheme val="minor"/>
    </font>
    <font>
      <sz val="11"/>
      <name val="Calibri"/>
      <family val="2"/>
      <scheme val="minor"/>
    </font>
    <font>
      <sz val="12"/>
      <color rgb="FFFF0000"/>
      <name val="Calibri"/>
      <family val="2"/>
      <scheme val="minor"/>
    </font>
    <font>
      <sz val="12"/>
      <color theme="1"/>
      <name val="Times New Roman"/>
      <family val="1"/>
    </font>
    <font>
      <sz val="14"/>
      <color rgb="FF000000"/>
      <name val="Times New Roman"/>
      <family val="1"/>
    </font>
    <font>
      <b/>
      <sz val="14"/>
      <color theme="1"/>
      <name val="Calibri"/>
      <family val="2"/>
      <scheme val="minor"/>
    </font>
    <font>
      <b/>
      <sz val="12"/>
      <color theme="1"/>
      <name val="Times New Roman"/>
      <family val="1"/>
    </font>
    <font>
      <b/>
      <sz val="12"/>
      <color theme="1"/>
      <name val="Calibri"/>
      <family val="2"/>
      <scheme val="minor"/>
    </font>
    <font>
      <sz val="10"/>
      <color theme="1"/>
      <name val="Calibri"/>
      <family val="2"/>
      <scheme val="minor"/>
    </font>
    <font>
      <sz val="14"/>
      <color theme="1"/>
      <name val="Calibri"/>
      <family val="2"/>
      <scheme val="minor"/>
    </font>
    <font>
      <b/>
      <sz val="11"/>
      <name val="Calibri"/>
      <family val="2"/>
      <scheme val="minor"/>
    </font>
    <font>
      <b/>
      <sz val="12"/>
      <name val="Calibri"/>
      <family val="2"/>
      <scheme val="minor"/>
    </font>
    <font>
      <b/>
      <sz val="16"/>
      <name val="Calibri"/>
      <family val="2"/>
      <scheme val="minor"/>
    </font>
    <font>
      <sz val="14"/>
      <color rgb="FFFF0000"/>
      <name val="Times New Roman"/>
      <family val="1"/>
    </font>
    <font>
      <sz val="14"/>
      <color rgb="FF7030A0"/>
      <name val="Times New Roman"/>
      <family val="1"/>
    </font>
    <font>
      <b/>
      <sz val="18"/>
      <color theme="1"/>
      <name val="Calibri"/>
      <family val="2"/>
      <scheme val="minor"/>
    </font>
    <font>
      <b/>
      <sz val="10"/>
      <color theme="1"/>
      <name val="Times New Roman"/>
      <family val="1"/>
    </font>
    <font>
      <b/>
      <u/>
      <sz val="18"/>
      <color theme="1"/>
      <name val="Times New Roman"/>
      <family val="1"/>
    </font>
    <font>
      <b/>
      <sz val="16"/>
      <color rgb="FF002060"/>
      <name val="Times New Roman"/>
      <family val="1"/>
    </font>
    <font>
      <b/>
      <sz val="16"/>
      <color theme="3" tint="-0.249977111117893"/>
      <name val="Times New Roman"/>
      <family val="1"/>
    </font>
    <font>
      <b/>
      <u/>
      <sz val="16"/>
      <color theme="1"/>
      <name val="Times New Roman"/>
      <family val="1"/>
    </font>
    <font>
      <b/>
      <sz val="18"/>
      <color theme="3" tint="-0.249977111117893"/>
      <name val="Times New Roman"/>
      <family val="1"/>
    </font>
    <font>
      <b/>
      <u/>
      <sz val="18"/>
      <color theme="1"/>
      <name val="Calibri"/>
      <family val="2"/>
      <scheme val="minor"/>
    </font>
    <font>
      <b/>
      <sz val="18"/>
      <color theme="3" tint="-0.249977111117893"/>
      <name val="Calibri"/>
      <family val="2"/>
    </font>
    <font>
      <sz val="14"/>
      <color theme="0"/>
      <name val="Times New Roman"/>
      <family val="1"/>
    </font>
  </fonts>
  <fills count="14">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4" tint="0.59999389629810485"/>
        <bgColor indexed="64"/>
      </patternFill>
    </fill>
    <fill>
      <patternFill patternType="solid">
        <fgColor rgb="FFFFFF00"/>
        <bgColor indexed="64"/>
      </patternFill>
    </fill>
    <fill>
      <patternFill patternType="solid">
        <fgColor theme="5" tint="0.39997558519241921"/>
        <bgColor indexed="64"/>
      </patternFill>
    </fill>
    <fill>
      <patternFill patternType="solid">
        <fgColor theme="2" tint="-0.249977111117893"/>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92D050"/>
        <bgColor indexed="64"/>
      </patternFill>
    </fill>
    <fill>
      <patternFill patternType="solid">
        <fgColor theme="3"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1">
    <xf numFmtId="0" fontId="0" fillId="0" borderId="0"/>
  </cellStyleXfs>
  <cellXfs count="304">
    <xf numFmtId="0" fontId="0" fillId="0" borderId="0" xfId="0"/>
    <xf numFmtId="0" fontId="0" fillId="0" borderId="0" xfId="0"/>
    <xf numFmtId="0" fontId="0" fillId="0" borderId="0" xfId="0" applyBorder="1"/>
    <xf numFmtId="0" fontId="2" fillId="0" borderId="1" xfId="0" applyFont="1" applyFill="1" applyBorder="1" applyAlignment="1">
      <alignment horizontal="left" vertical="top" wrapText="1"/>
    </xf>
    <xf numFmtId="0" fontId="13" fillId="0" borderId="0" xfId="0" applyFont="1"/>
    <xf numFmtId="0" fontId="13" fillId="0" borderId="0" xfId="0" applyFont="1" applyFill="1" applyBorder="1" applyAlignment="1"/>
    <xf numFmtId="0" fontId="13" fillId="0" borderId="0" xfId="0" applyFont="1" applyFill="1"/>
    <xf numFmtId="0" fontId="13" fillId="0" borderId="0" xfId="0" applyFont="1" applyFill="1" applyBorder="1"/>
    <xf numFmtId="0" fontId="13" fillId="0" borderId="0" xfId="0" applyFont="1" applyBorder="1"/>
    <xf numFmtId="0" fontId="13" fillId="0" borderId="1" xfId="0" applyFont="1" applyBorder="1"/>
    <xf numFmtId="0" fontId="13" fillId="0" borderId="0" xfId="0" applyFont="1" applyAlignment="1">
      <alignment horizontal="center"/>
    </xf>
    <xf numFmtId="0" fontId="14" fillId="0" borderId="1" xfId="0" applyFont="1" applyFill="1" applyBorder="1"/>
    <xf numFmtId="0" fontId="14" fillId="2" borderId="1" xfId="0" applyFont="1" applyFill="1" applyBorder="1" applyAlignment="1">
      <alignment horizontal="left" vertical="top" wrapText="1"/>
    </xf>
    <xf numFmtId="0" fontId="14" fillId="0" borderId="1" xfId="0" applyFont="1" applyFill="1" applyBorder="1" applyAlignment="1">
      <alignment horizontal="left" vertical="top" wrapText="1"/>
    </xf>
    <xf numFmtId="0" fontId="15" fillId="0" borderId="1" xfId="0" applyFont="1" applyBorder="1" applyAlignment="1">
      <alignment horizontal="left" vertical="top"/>
    </xf>
    <xf numFmtId="0" fontId="14" fillId="0" borderId="2" xfId="0" applyFont="1" applyFill="1" applyBorder="1" applyAlignment="1">
      <alignment horizontal="left" vertical="top" wrapText="1"/>
    </xf>
    <xf numFmtId="0" fontId="14" fillId="0" borderId="1" xfId="0" applyFont="1" applyBorder="1" applyAlignment="1">
      <alignment horizontal="left" vertical="top" wrapText="1"/>
    </xf>
    <xf numFmtId="0" fontId="14" fillId="0" borderId="3" xfId="0" applyFont="1" applyFill="1" applyBorder="1" applyAlignment="1">
      <alignment horizontal="left" vertical="top" wrapText="1"/>
    </xf>
    <xf numFmtId="0" fontId="5" fillId="0" borderId="1" xfId="0" applyFont="1" applyFill="1" applyBorder="1" applyAlignment="1">
      <alignment horizontal="left" vertical="top" wrapText="1"/>
    </xf>
    <xf numFmtId="0" fontId="5" fillId="0" borderId="1" xfId="0" applyFont="1" applyBorder="1" applyAlignment="1">
      <alignment horizontal="left" vertical="top" wrapText="1"/>
    </xf>
    <xf numFmtId="0" fontId="0" fillId="0" borderId="1" xfId="0" applyBorder="1"/>
    <xf numFmtId="0" fontId="4" fillId="0" borderId="1" xfId="0" applyFont="1" applyFill="1" applyBorder="1" applyAlignment="1">
      <alignment horizontal="left" vertical="top" wrapText="1"/>
    </xf>
    <xf numFmtId="0" fontId="14" fillId="4" borderId="1" xfId="0" applyFont="1" applyFill="1" applyBorder="1" applyAlignment="1">
      <alignment horizontal="left" vertical="top" wrapText="1"/>
    </xf>
    <xf numFmtId="0" fontId="5" fillId="4" borderId="1" xfId="0" applyFont="1" applyFill="1" applyBorder="1" applyAlignment="1">
      <alignment horizontal="left" vertical="top" wrapText="1"/>
    </xf>
    <xf numFmtId="0" fontId="12" fillId="5" borderId="1" xfId="0" applyFont="1" applyFill="1" applyBorder="1" applyAlignment="1">
      <alignment horizontal="center" vertical="center" wrapText="1"/>
    </xf>
    <xf numFmtId="0" fontId="13" fillId="6" borderId="0" xfId="0" applyFont="1" applyFill="1" applyBorder="1"/>
    <xf numFmtId="0" fontId="13" fillId="6" borderId="0" xfId="0" applyFont="1" applyFill="1"/>
    <xf numFmtId="0" fontId="12" fillId="5" borderId="1" xfId="0" applyFont="1" applyFill="1" applyBorder="1" applyAlignment="1">
      <alignment horizontal="left" vertical="center" wrapText="1"/>
    </xf>
    <xf numFmtId="0" fontId="13" fillId="7" borderId="0" xfId="0" applyFont="1" applyFill="1" applyBorder="1"/>
    <xf numFmtId="0" fontId="13" fillId="7" borderId="0" xfId="0" applyFont="1" applyFill="1"/>
    <xf numFmtId="164" fontId="12" fillId="5" borderId="1" xfId="0" applyNumberFormat="1" applyFont="1" applyFill="1" applyBorder="1" applyAlignment="1">
      <alignment horizontal="center" vertical="center" wrapText="1"/>
    </xf>
    <xf numFmtId="0" fontId="5" fillId="0" borderId="2" xfId="0" applyFont="1" applyBorder="1" applyAlignment="1">
      <alignment horizontal="left" vertical="top" wrapText="1"/>
    </xf>
    <xf numFmtId="9" fontId="5" fillId="0" borderId="1" xfId="0" applyNumberFormat="1" applyFont="1" applyFill="1" applyBorder="1" applyAlignment="1">
      <alignment horizontal="left" vertical="top"/>
    </xf>
    <xf numFmtId="9" fontId="5" fillId="0" borderId="1" xfId="0" applyNumberFormat="1" applyFont="1" applyFill="1" applyBorder="1" applyAlignment="1">
      <alignment horizontal="left" vertical="top" wrapText="1"/>
    </xf>
    <xf numFmtId="0" fontId="5" fillId="2" borderId="1" xfId="0" applyFont="1" applyFill="1" applyBorder="1" applyAlignment="1">
      <alignment horizontal="left" vertical="top"/>
    </xf>
    <xf numFmtId="0" fontId="16" fillId="0" borderId="0" xfId="0" applyFont="1"/>
    <xf numFmtId="0" fontId="16" fillId="8" borderId="0" xfId="0" applyFont="1" applyFill="1" applyBorder="1"/>
    <xf numFmtId="0" fontId="16" fillId="8" borderId="0" xfId="0" applyFont="1" applyFill="1"/>
    <xf numFmtId="0" fontId="5" fillId="0" borderId="2" xfId="0" applyFont="1" applyFill="1" applyBorder="1" applyAlignment="1">
      <alignment horizontal="left" vertical="top" wrapText="1"/>
    </xf>
    <xf numFmtId="0" fontId="6" fillId="0" borderId="1" xfId="0" applyFont="1" applyBorder="1" applyAlignment="1">
      <alignment horizontal="left" vertical="top"/>
    </xf>
    <xf numFmtId="0" fontId="16" fillId="0" borderId="0" xfId="0" applyFont="1" applyFill="1"/>
    <xf numFmtId="0" fontId="5" fillId="4" borderId="1" xfId="0" applyFont="1" applyFill="1" applyBorder="1" applyAlignment="1">
      <alignment horizontal="left" vertical="top"/>
    </xf>
    <xf numFmtId="0" fontId="16" fillId="6" borderId="0" xfId="0" applyFont="1" applyFill="1"/>
    <xf numFmtId="9" fontId="14" fillId="0" borderId="1" xfId="0" applyNumberFormat="1" applyFont="1" applyFill="1" applyBorder="1" applyAlignment="1">
      <alignment horizontal="left" vertical="top" wrapText="1"/>
    </xf>
    <xf numFmtId="0" fontId="17" fillId="0" borderId="1" xfId="0" applyFont="1" applyBorder="1" applyAlignment="1">
      <alignment horizontal="left" vertical="top" wrapText="1"/>
    </xf>
    <xf numFmtId="0" fontId="16" fillId="0" borderId="1" xfId="0" applyFont="1" applyFill="1" applyBorder="1" applyAlignment="1">
      <alignment horizontal="left" vertical="top" wrapText="1"/>
    </xf>
    <xf numFmtId="0" fontId="16" fillId="0" borderId="0" xfId="0" applyFont="1" applyFill="1" applyBorder="1"/>
    <xf numFmtId="0" fontId="18" fillId="9" borderId="0" xfId="0" applyFont="1" applyFill="1" applyBorder="1"/>
    <xf numFmtId="0" fontId="18" fillId="9" borderId="0" xfId="0" applyFont="1" applyFill="1"/>
    <xf numFmtId="0" fontId="18" fillId="10" borderId="0" xfId="0" applyFont="1" applyFill="1" applyBorder="1"/>
    <xf numFmtId="0" fontId="18" fillId="10" borderId="0" xfId="0" applyFont="1" applyFill="1"/>
    <xf numFmtId="0" fontId="6" fillId="11" borderId="4" xfId="0" applyFont="1" applyFill="1" applyBorder="1" applyAlignment="1">
      <alignment horizontal="left" vertical="top"/>
    </xf>
    <xf numFmtId="0" fontId="14" fillId="0" borderId="2" xfId="0" applyFont="1" applyBorder="1" applyAlignment="1">
      <alignment horizontal="left" vertical="top" wrapText="1"/>
    </xf>
    <xf numFmtId="0" fontId="4" fillId="0" borderId="1" xfId="0" applyFont="1" applyFill="1" applyBorder="1" applyAlignment="1">
      <alignment horizontal="center" vertical="top"/>
    </xf>
    <xf numFmtId="0" fontId="4" fillId="0" borderId="1" xfId="0" applyFont="1" applyFill="1" applyBorder="1" applyAlignment="1">
      <alignment horizontal="center" vertical="top" wrapText="1"/>
    </xf>
    <xf numFmtId="0" fontId="4" fillId="3" borderId="1" xfId="0" applyFont="1" applyFill="1" applyBorder="1" applyAlignment="1">
      <alignment horizontal="left" vertical="top"/>
    </xf>
    <xf numFmtId="0" fontId="14" fillId="7" borderId="4" xfId="0" applyFont="1" applyFill="1" applyBorder="1" applyAlignment="1">
      <alignment horizontal="center" vertical="top"/>
    </xf>
    <xf numFmtId="0" fontId="14" fillId="3" borderId="4" xfId="0" applyFont="1" applyFill="1" applyBorder="1" applyAlignment="1">
      <alignment horizontal="left" vertical="top"/>
    </xf>
    <xf numFmtId="0" fontId="19" fillId="0" borderId="1" xfId="0" applyFont="1" applyBorder="1"/>
    <xf numFmtId="0" fontId="20" fillId="0" borderId="1" xfId="0" applyFont="1" applyBorder="1" applyAlignment="1">
      <alignment vertical="top" wrapText="1"/>
    </xf>
    <xf numFmtId="0" fontId="14" fillId="0" borderId="1" xfId="0" applyFont="1" applyBorder="1" applyAlignment="1">
      <alignment horizontal="justify" vertical="top"/>
    </xf>
    <xf numFmtId="0" fontId="14" fillId="0" borderId="1" xfId="0" applyFont="1" applyFill="1" applyBorder="1" applyAlignment="1">
      <alignment vertical="top" wrapText="1"/>
    </xf>
    <xf numFmtId="0" fontId="14" fillId="0" borderId="1" xfId="0" applyFont="1" applyBorder="1" applyAlignment="1">
      <alignment horizontal="justify" vertical="justify"/>
    </xf>
    <xf numFmtId="0" fontId="5" fillId="0" borderId="1" xfId="0" applyFont="1" applyFill="1" applyBorder="1" applyAlignment="1">
      <alignment vertical="top" wrapText="1"/>
    </xf>
    <xf numFmtId="0" fontId="5" fillId="0" borderId="1" xfId="0" applyFont="1" applyBorder="1" applyAlignment="1">
      <alignment horizontal="justify" vertical="top"/>
    </xf>
    <xf numFmtId="0" fontId="5" fillId="0" borderId="1" xfId="0" applyFont="1" applyBorder="1" applyAlignment="1">
      <alignment vertical="top" wrapText="1"/>
    </xf>
    <xf numFmtId="0" fontId="4" fillId="4" borderId="1" xfId="0" applyFont="1" applyFill="1" applyBorder="1" applyAlignment="1">
      <alignment horizontal="left" vertical="top" wrapText="1"/>
    </xf>
    <xf numFmtId="0" fontId="5" fillId="4" borderId="1" xfId="0" applyFont="1" applyFill="1" applyBorder="1" applyAlignment="1">
      <alignment vertical="top" wrapText="1"/>
    </xf>
    <xf numFmtId="0" fontId="5" fillId="0" borderId="1" xfId="0" applyFont="1" applyBorder="1" applyAlignment="1">
      <alignment horizontal="justify" vertical="center"/>
    </xf>
    <xf numFmtId="0" fontId="14" fillId="0" borderId="1" xfId="0" applyFont="1" applyBorder="1"/>
    <xf numFmtId="0" fontId="21" fillId="0" borderId="1" xfId="0" applyFont="1" applyBorder="1" applyAlignment="1">
      <alignment horizontal="center"/>
    </xf>
    <xf numFmtId="0" fontId="21" fillId="0" borderId="1" xfId="0" applyFont="1" applyBorder="1" applyAlignment="1">
      <alignment horizontal="center" vertical="center"/>
    </xf>
    <xf numFmtId="0" fontId="12" fillId="7" borderId="1" xfId="0" applyFont="1" applyFill="1" applyBorder="1" applyAlignment="1">
      <alignment vertical="top" wrapText="1"/>
    </xf>
    <xf numFmtId="0" fontId="12" fillId="0" borderId="1" xfId="0" applyFont="1" applyBorder="1"/>
    <xf numFmtId="164" fontId="12" fillId="0" borderId="1" xfId="0" applyNumberFormat="1" applyFont="1" applyBorder="1"/>
    <xf numFmtId="0" fontId="22" fillId="0" borderId="1" xfId="0" applyFont="1" applyBorder="1"/>
    <xf numFmtId="0" fontId="15" fillId="12" borderId="1" xfId="0" applyFont="1" applyFill="1" applyBorder="1" applyAlignment="1">
      <alignment vertical="top"/>
    </xf>
    <xf numFmtId="0" fontId="15" fillId="12" borderId="1" xfId="0" applyFont="1" applyFill="1" applyBorder="1"/>
    <xf numFmtId="0" fontId="9" fillId="12" borderId="1" xfId="0" applyFont="1" applyFill="1" applyBorder="1" applyAlignment="1">
      <alignment horizontal="center" vertical="center"/>
    </xf>
    <xf numFmtId="1" fontId="15" fillId="0" borderId="1" xfId="0" applyNumberFormat="1" applyFont="1" applyBorder="1"/>
    <xf numFmtId="1" fontId="12" fillId="0" borderId="1" xfId="0" applyNumberFormat="1" applyFont="1" applyBorder="1"/>
    <xf numFmtId="1" fontId="5" fillId="0" borderId="1" xfId="0" applyNumberFormat="1" applyFont="1" applyFill="1" applyBorder="1" applyAlignment="1">
      <alignment horizontal="center" vertical="center" wrapText="1"/>
    </xf>
    <xf numFmtId="164" fontId="23" fillId="0" borderId="1" xfId="0" applyNumberFormat="1" applyFont="1" applyBorder="1"/>
    <xf numFmtId="0" fontId="24" fillId="0" borderId="0" xfId="0" applyFont="1"/>
    <xf numFmtId="0" fontId="25" fillId="0" borderId="0" xfId="0" applyFont="1"/>
    <xf numFmtId="0" fontId="15" fillId="6" borderId="1" xfId="0" applyFont="1" applyFill="1" applyBorder="1" applyAlignment="1">
      <alignment horizontal="center"/>
    </xf>
    <xf numFmtId="0" fontId="26" fillId="0" borderId="1" xfId="0" applyFont="1" applyBorder="1" applyAlignment="1">
      <alignment horizontal="center" vertical="center" wrapText="1"/>
    </xf>
    <xf numFmtId="0" fontId="26" fillId="0" borderId="1" xfId="0" applyFont="1" applyFill="1" applyBorder="1" applyAlignment="1">
      <alignment horizontal="center" vertical="center" wrapText="1"/>
    </xf>
    <xf numFmtId="0" fontId="17" fillId="0" borderId="1" xfId="0" applyFont="1" applyFill="1" applyBorder="1" applyAlignment="1">
      <alignment horizontal="left" vertical="top" wrapText="1"/>
    </xf>
    <xf numFmtId="0" fontId="27" fillId="0" borderId="1" xfId="0" applyFont="1" applyBorder="1" applyAlignment="1">
      <alignment horizontal="center" vertical="center" wrapText="1"/>
    </xf>
    <xf numFmtId="0" fontId="16" fillId="0" borderId="1" xfId="0" applyFont="1" applyBorder="1" applyAlignment="1">
      <alignment vertical="top" wrapText="1"/>
    </xf>
    <xf numFmtId="0" fontId="16" fillId="0" borderId="1" xfId="0" applyFont="1" applyBorder="1" applyAlignment="1">
      <alignment wrapText="1"/>
    </xf>
    <xf numFmtId="0" fontId="12" fillId="12" borderId="1" xfId="0" applyFont="1" applyFill="1" applyBorder="1" applyAlignment="1">
      <alignment horizontal="center" vertical="top"/>
    </xf>
    <xf numFmtId="0" fontId="28" fillId="0" borderId="1" xfId="0" applyFont="1" applyBorder="1" applyAlignment="1" applyProtection="1">
      <alignment horizontal="center" vertical="top" wrapText="1"/>
      <protection locked="0"/>
    </xf>
    <xf numFmtId="0" fontId="17" fillId="0" borderId="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 xfId="0" applyFont="1" applyBorder="1" applyAlignment="1" applyProtection="1">
      <alignment wrapText="1"/>
      <protection locked="0"/>
    </xf>
    <xf numFmtId="0" fontId="21" fillId="0" borderId="1" xfId="0" applyFont="1" applyBorder="1" applyAlignment="1" applyProtection="1">
      <alignment horizontal="center" vertical="top"/>
      <protection locked="0"/>
    </xf>
    <xf numFmtId="0" fontId="13" fillId="0" borderId="1" xfId="0" applyFont="1" applyBorder="1" applyAlignment="1" applyProtection="1">
      <alignment horizontal="left" vertical="top"/>
      <protection locked="0"/>
    </xf>
    <xf numFmtId="0" fontId="13" fillId="0" borderId="1" xfId="0" applyFont="1" applyBorder="1" applyProtection="1">
      <protection locked="0"/>
    </xf>
    <xf numFmtId="0" fontId="5" fillId="0" borderId="1" xfId="0" applyFont="1" applyFill="1" applyBorder="1" applyAlignment="1" applyProtection="1">
      <alignment horizontal="left" vertical="top"/>
      <protection locked="0"/>
    </xf>
    <xf numFmtId="0" fontId="5" fillId="0" borderId="1" xfId="0" applyFont="1" applyFill="1" applyBorder="1" applyAlignment="1" applyProtection="1">
      <alignment horizontal="left" vertical="top" wrapText="1"/>
      <protection locked="0"/>
    </xf>
    <xf numFmtId="0" fontId="29" fillId="0" borderId="2" xfId="0" applyFont="1" applyFill="1" applyBorder="1" applyAlignment="1" applyProtection="1">
      <alignment horizontal="center" vertical="top" wrapText="1"/>
      <protection locked="0"/>
    </xf>
    <xf numFmtId="0" fontId="5" fillId="2" borderId="1" xfId="0" applyFont="1" applyFill="1" applyBorder="1" applyAlignment="1" applyProtection="1">
      <alignment horizontal="left" vertical="top"/>
      <protection locked="0"/>
    </xf>
    <xf numFmtId="0" fontId="14" fillId="0" borderId="1" xfId="0" applyFont="1" applyFill="1" applyBorder="1" applyAlignment="1" applyProtection="1">
      <alignment horizontal="left" vertical="top" wrapText="1"/>
      <protection locked="0"/>
    </xf>
    <xf numFmtId="0" fontId="29" fillId="0" borderId="1" xfId="0" applyFont="1" applyFill="1" applyBorder="1" applyAlignment="1" applyProtection="1">
      <alignment horizontal="left" vertical="top" wrapText="1"/>
      <protection locked="0"/>
    </xf>
    <xf numFmtId="0" fontId="14" fillId="0" borderId="1" xfId="0" applyFont="1" applyFill="1" applyBorder="1" applyAlignment="1" applyProtection="1">
      <alignment horizontal="left" vertical="top"/>
      <protection locked="0"/>
    </xf>
    <xf numFmtId="1" fontId="5" fillId="0" borderId="1" xfId="0" applyNumberFormat="1" applyFont="1" applyFill="1" applyBorder="1" applyAlignment="1" applyProtection="1">
      <alignment horizontal="center" vertical="center"/>
      <protection locked="0"/>
    </xf>
    <xf numFmtId="1" fontId="5" fillId="0" borderId="2" xfId="0" applyNumberFormat="1" applyFont="1" applyFill="1" applyBorder="1" applyAlignment="1" applyProtection="1">
      <alignment horizontal="center" vertical="center"/>
      <protection locked="0"/>
    </xf>
    <xf numFmtId="1" fontId="5" fillId="0" borderId="2" xfId="0" applyNumberFormat="1" applyFont="1" applyFill="1" applyBorder="1" applyAlignment="1" applyProtection="1">
      <alignment horizontal="center" vertical="center" wrapText="1"/>
      <protection locked="0"/>
    </xf>
    <xf numFmtId="1" fontId="5" fillId="0" borderId="1" xfId="0" applyNumberFormat="1" applyFont="1" applyFill="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1" fontId="5" fillId="2" borderId="1" xfId="0" applyNumberFormat="1" applyFont="1" applyFill="1" applyBorder="1" applyAlignment="1" applyProtection="1">
      <alignment horizontal="center" vertical="center" wrapText="1"/>
      <protection locked="0"/>
    </xf>
    <xf numFmtId="0" fontId="5" fillId="11" borderId="1" xfId="0" applyFont="1" applyFill="1" applyBorder="1" applyAlignment="1">
      <alignment horizontal="left" vertical="top"/>
    </xf>
    <xf numFmtId="0" fontId="5" fillId="11" borderId="1" xfId="0" applyFont="1" applyFill="1" applyBorder="1" applyAlignment="1" applyProtection="1">
      <alignment horizontal="left" vertical="top"/>
      <protection locked="0"/>
    </xf>
    <xf numFmtId="0" fontId="14" fillId="11" borderId="1" xfId="0" applyFont="1" applyFill="1" applyBorder="1" applyAlignment="1">
      <alignment horizontal="left" vertical="top" wrapText="1"/>
    </xf>
    <xf numFmtId="0" fontId="5" fillId="11" borderId="1" xfId="0" applyFont="1" applyFill="1" applyBorder="1" applyAlignment="1">
      <alignment horizontal="left" vertical="top" wrapText="1"/>
    </xf>
    <xf numFmtId="0" fontId="5" fillId="11" borderId="1" xfId="0" applyFont="1" applyFill="1" applyBorder="1" applyAlignment="1" applyProtection="1">
      <alignment horizontal="left" vertical="top" wrapText="1"/>
      <protection locked="0"/>
    </xf>
    <xf numFmtId="0" fontId="14" fillId="11" borderId="1" xfId="0" applyFont="1" applyFill="1" applyBorder="1" applyAlignment="1">
      <alignment horizontal="left" vertical="top"/>
    </xf>
    <xf numFmtId="0" fontId="14" fillId="11" borderId="1" xfId="0" applyFont="1" applyFill="1" applyBorder="1" applyAlignment="1" applyProtection="1">
      <alignment horizontal="left" vertical="top"/>
      <protection locked="0"/>
    </xf>
    <xf numFmtId="0" fontId="15" fillId="3" borderId="4" xfId="0" applyFont="1" applyFill="1" applyBorder="1" applyAlignment="1">
      <alignment horizontal="left" vertical="top"/>
    </xf>
    <xf numFmtId="0" fontId="3" fillId="12" borderId="1" xfId="0" applyFont="1" applyFill="1" applyBorder="1" applyAlignment="1">
      <alignment horizontal="center" vertical="center"/>
    </xf>
    <xf numFmtId="0" fontId="12" fillId="0" borderId="1" xfId="0" applyFont="1" applyBorder="1" applyAlignment="1">
      <alignment horizontal="center"/>
    </xf>
    <xf numFmtId="164" fontId="12" fillId="12" borderId="1" xfId="0" applyNumberFormat="1" applyFont="1" applyFill="1" applyBorder="1" applyAlignment="1" applyProtection="1">
      <alignment horizontal="center" vertical="center" wrapText="1"/>
      <protection locked="0"/>
    </xf>
    <xf numFmtId="0" fontId="15" fillId="6" borderId="5" xfId="0" applyFont="1" applyFill="1" applyBorder="1" applyAlignment="1">
      <alignment horizontal="center"/>
    </xf>
    <xf numFmtId="0" fontId="4" fillId="0" borderId="6" xfId="0" applyFont="1" applyFill="1" applyBorder="1" applyAlignment="1">
      <alignment horizontal="center" vertical="top"/>
    </xf>
    <xf numFmtId="0" fontId="4" fillId="3" borderId="5" xfId="0" applyFont="1" applyFill="1" applyBorder="1" applyAlignment="1">
      <alignment horizontal="left" vertical="top"/>
    </xf>
    <xf numFmtId="0" fontId="15" fillId="0" borderId="6" xfId="0" applyFont="1" applyFill="1" applyBorder="1" applyAlignment="1">
      <alignment horizontal="left" vertical="top"/>
    </xf>
    <xf numFmtId="0" fontId="29" fillId="0" borderId="5" xfId="0" applyFont="1" applyFill="1" applyBorder="1" applyAlignment="1" applyProtection="1">
      <alignment horizontal="left" vertical="top" wrapText="1"/>
      <protection locked="0"/>
    </xf>
    <xf numFmtId="0" fontId="29" fillId="0" borderId="5" xfId="0" applyFont="1" applyBorder="1" applyAlignment="1" applyProtection="1">
      <alignment horizontal="left" vertical="top" wrapText="1"/>
      <protection locked="0"/>
    </xf>
    <xf numFmtId="0" fontId="15" fillId="0" borderId="8" xfId="0" applyFont="1" applyFill="1" applyBorder="1" applyAlignment="1">
      <alignment horizontal="center" vertical="top" wrapText="1"/>
    </xf>
    <xf numFmtId="0" fontId="15" fillId="0" borderId="6" xfId="0" applyFont="1" applyFill="1" applyBorder="1" applyAlignment="1">
      <alignment horizontal="left" vertical="top" wrapText="1"/>
    </xf>
    <xf numFmtId="0" fontId="6" fillId="0" borderId="8" xfId="0" applyFont="1" applyFill="1" applyBorder="1" applyAlignment="1">
      <alignment horizontal="left" vertical="top" wrapText="1"/>
    </xf>
    <xf numFmtId="0" fontId="5" fillId="0" borderId="5" xfId="0" applyFont="1" applyFill="1" applyBorder="1" applyAlignment="1" applyProtection="1">
      <alignment horizontal="left" vertical="top"/>
      <protection locked="0"/>
    </xf>
    <xf numFmtId="0" fontId="6" fillId="0" borderId="6" xfId="0" applyFont="1" applyFill="1" applyBorder="1" applyAlignment="1">
      <alignment horizontal="left" vertical="top" wrapText="1"/>
    </xf>
    <xf numFmtId="0" fontId="5" fillId="0" borderId="5" xfId="0" applyFont="1" applyFill="1" applyBorder="1" applyAlignment="1" applyProtection="1">
      <alignment horizontal="left" vertical="top" wrapText="1"/>
      <protection locked="0"/>
    </xf>
    <xf numFmtId="0" fontId="14" fillId="0" borderId="5" xfId="0" applyFont="1" applyFill="1" applyBorder="1" applyAlignment="1" applyProtection="1">
      <alignment horizontal="left" vertical="top"/>
      <protection locked="0"/>
    </xf>
    <xf numFmtId="0" fontId="15" fillId="0" borderId="8" xfId="0" applyFont="1" applyFill="1" applyBorder="1" applyAlignment="1">
      <alignment horizontal="left" vertical="top" wrapText="1"/>
    </xf>
    <xf numFmtId="0" fontId="6" fillId="0" borderId="6" xfId="0" applyFont="1" applyFill="1" applyBorder="1" applyAlignment="1">
      <alignment horizontal="left" vertical="top"/>
    </xf>
    <xf numFmtId="0" fontId="30" fillId="0" borderId="9" xfId="0" applyFont="1" applyFill="1" applyBorder="1" applyAlignment="1" applyProtection="1">
      <alignment horizontal="left" vertical="top"/>
      <protection locked="0"/>
    </xf>
    <xf numFmtId="0" fontId="5" fillId="0" borderId="6" xfId="0" applyFont="1" applyFill="1" applyBorder="1" applyAlignment="1">
      <alignment horizontal="left" vertical="top"/>
    </xf>
    <xf numFmtId="0" fontId="5" fillId="6" borderId="5" xfId="0" applyFont="1" applyFill="1" applyBorder="1" applyAlignment="1">
      <alignment horizontal="left" vertical="top"/>
    </xf>
    <xf numFmtId="0" fontId="14" fillId="3" borderId="9" xfId="0" applyFont="1" applyFill="1" applyBorder="1" applyAlignment="1">
      <alignment horizontal="left" vertical="top"/>
    </xf>
    <xf numFmtId="0" fontId="14" fillId="0" borderId="5" xfId="0" applyFont="1" applyBorder="1" applyAlignment="1">
      <alignment horizontal="left" vertical="top"/>
    </xf>
    <xf numFmtId="0" fontId="6" fillId="11" borderId="10" xfId="0" applyFont="1" applyFill="1" applyBorder="1" applyAlignment="1">
      <alignment horizontal="left" vertical="top"/>
    </xf>
    <xf numFmtId="0" fontId="5" fillId="0" borderId="5" xfId="0" applyFont="1" applyBorder="1" applyAlignment="1">
      <alignment horizontal="left" vertical="top"/>
    </xf>
    <xf numFmtId="0" fontId="6" fillId="0" borderId="6" xfId="0" applyFont="1" applyBorder="1" applyAlignment="1">
      <alignment horizontal="left" vertical="top"/>
    </xf>
    <xf numFmtId="0" fontId="19" fillId="0" borderId="12" xfId="0" applyFont="1" applyBorder="1" applyAlignment="1">
      <alignment horizontal="center"/>
    </xf>
    <xf numFmtId="0" fontId="13" fillId="0" borderId="5" xfId="0" applyFont="1" applyBorder="1"/>
    <xf numFmtId="0" fontId="13" fillId="0" borderId="13" xfId="0" applyFont="1" applyBorder="1" applyAlignment="1">
      <alignment horizontal="center"/>
    </xf>
    <xf numFmtId="0" fontId="13" fillId="0" borderId="14" xfId="0" applyFont="1" applyBorder="1"/>
    <xf numFmtId="1" fontId="31" fillId="0" borderId="15" xfId="0" applyNumberFormat="1" applyFont="1" applyBorder="1"/>
    <xf numFmtId="0" fontId="12" fillId="5" borderId="1" xfId="0" applyFont="1" applyFill="1" applyBorder="1" applyAlignment="1">
      <alignment horizontal="center" vertical="center" wrapText="1"/>
    </xf>
    <xf numFmtId="0" fontId="12" fillId="5" borderId="6" xfId="0" applyFont="1" applyFill="1" applyBorder="1" applyAlignment="1">
      <alignment horizontal="center" vertical="center" wrapText="1"/>
    </xf>
    <xf numFmtId="0" fontId="12" fillId="7" borderId="6" xfId="0" applyFont="1" applyFill="1" applyBorder="1" applyAlignment="1">
      <alignment vertical="top" wrapText="1"/>
    </xf>
    <xf numFmtId="0" fontId="12" fillId="7" borderId="5" xfId="0" applyFont="1" applyFill="1" applyBorder="1" applyAlignment="1">
      <alignment vertical="top" wrapText="1"/>
    </xf>
    <xf numFmtId="0" fontId="12" fillId="0" borderId="6" xfId="0" applyFont="1" applyBorder="1" applyAlignment="1">
      <alignment horizontal="center"/>
    </xf>
    <xf numFmtId="164" fontId="23" fillId="0" borderId="5" xfId="0" applyNumberFormat="1" applyFont="1" applyBorder="1"/>
    <xf numFmtId="0" fontId="12" fillId="0" borderId="15" xfId="0" applyFont="1" applyBorder="1"/>
    <xf numFmtId="164" fontId="23" fillId="0" borderId="16" xfId="0" applyNumberFormat="1" applyFont="1" applyBorder="1"/>
    <xf numFmtId="0" fontId="26" fillId="5" borderId="1" xfId="0" applyFont="1" applyFill="1" applyBorder="1" applyAlignment="1">
      <alignment horizontal="center" vertical="center" wrapText="1"/>
    </xf>
    <xf numFmtId="1" fontId="12" fillId="13" borderId="1" xfId="0" applyNumberFormat="1" applyFont="1" applyFill="1" applyBorder="1" applyAlignment="1" applyProtection="1">
      <alignment horizontal="center" vertical="center" wrapText="1"/>
      <protection locked="0"/>
    </xf>
    <xf numFmtId="0" fontId="12" fillId="5" borderId="1" xfId="0" applyFont="1" applyFill="1" applyBorder="1" applyAlignment="1">
      <alignment horizontal="center" vertical="center" wrapText="1"/>
    </xf>
    <xf numFmtId="0" fontId="14" fillId="0" borderId="5" xfId="0" applyFont="1" applyFill="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14" fillId="0" borderId="5" xfId="0" applyFont="1" applyBorder="1" applyAlignment="1" applyProtection="1">
      <alignment horizontal="left" vertical="top" wrapText="1"/>
      <protection locked="0"/>
    </xf>
    <xf numFmtId="0" fontId="40" fillId="11" borderId="1" xfId="0" applyFont="1" applyFill="1" applyBorder="1" applyAlignment="1" applyProtection="1">
      <alignment horizontal="left" vertical="top" wrapText="1"/>
      <protection locked="0"/>
    </xf>
    <xf numFmtId="0" fontId="5" fillId="0" borderId="1" xfId="0" applyFont="1" applyFill="1" applyBorder="1" applyAlignment="1" applyProtection="1">
      <alignment horizontal="center" vertical="top"/>
      <protection locked="0"/>
    </xf>
    <xf numFmtId="9" fontId="5" fillId="0" borderId="1" xfId="0" applyNumberFormat="1" applyFont="1" applyFill="1" applyBorder="1" applyAlignment="1" applyProtection="1">
      <alignment horizontal="center" vertical="top"/>
      <protection locked="0"/>
    </xf>
    <xf numFmtId="9" fontId="5" fillId="0" borderId="1" xfId="0" applyNumberFormat="1" applyFont="1" applyFill="1" applyBorder="1" applyAlignment="1" applyProtection="1">
      <alignment horizontal="center" vertical="top" wrapText="1"/>
      <protection locked="0"/>
    </xf>
    <xf numFmtId="1" fontId="5" fillId="4" borderId="1" xfId="0" applyNumberFormat="1" applyFont="1" applyFill="1" applyBorder="1" applyAlignment="1" applyProtection="1">
      <alignment horizontal="center" vertical="center" wrapText="1"/>
      <protection locked="0"/>
    </xf>
    <xf numFmtId="1" fontId="5" fillId="4" borderId="2" xfId="0" applyNumberFormat="1" applyFont="1" applyFill="1" applyBorder="1" applyAlignment="1" applyProtection="1">
      <alignment horizontal="center" vertical="center" wrapText="1"/>
      <protection locked="0"/>
    </xf>
    <xf numFmtId="0" fontId="14" fillId="2" borderId="5" xfId="0" applyFont="1" applyFill="1" applyBorder="1" applyAlignment="1" applyProtection="1">
      <alignment horizontal="left" vertical="top" wrapText="1"/>
      <protection locked="0"/>
    </xf>
    <xf numFmtId="0" fontId="14" fillId="4" borderId="9" xfId="0" applyFont="1" applyFill="1" applyBorder="1" applyAlignment="1" applyProtection="1">
      <alignment horizontal="left" vertical="top" wrapText="1"/>
      <protection locked="0"/>
    </xf>
    <xf numFmtId="0" fontId="14" fillId="0" borderId="11" xfId="0" applyFont="1" applyFill="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 xfId="0" applyFont="1" applyBorder="1" applyAlignment="1" applyProtection="1">
      <alignment vertical="top" wrapText="1"/>
      <protection locked="0"/>
    </xf>
    <xf numFmtId="0" fontId="16" fillId="0" borderId="1" xfId="0" applyFont="1" applyBorder="1" applyAlignment="1" applyProtection="1">
      <alignment vertical="top" wrapText="1"/>
      <protection locked="0"/>
    </xf>
    <xf numFmtId="9" fontId="14" fillId="0" borderId="2" xfId="0" applyNumberFormat="1" applyFont="1" applyFill="1" applyBorder="1" applyAlignment="1" applyProtection="1">
      <alignment horizontal="center" vertical="top" wrapText="1"/>
      <protection locked="0"/>
    </xf>
    <xf numFmtId="0" fontId="28" fillId="4" borderId="1" xfId="0" applyFont="1" applyFill="1" applyBorder="1" applyAlignment="1" applyProtection="1">
      <alignment horizontal="center" vertical="top" wrapText="1"/>
      <protection locked="0"/>
    </xf>
    <xf numFmtId="0" fontId="17" fillId="4" borderId="1" xfId="0" applyFont="1" applyFill="1" applyBorder="1" applyAlignment="1" applyProtection="1">
      <alignment horizontal="left" vertical="top" wrapText="1"/>
      <protection locked="0"/>
    </xf>
    <xf numFmtId="0" fontId="13" fillId="0" borderId="7" xfId="0" applyFont="1" applyFill="1" applyBorder="1" applyAlignment="1" applyProtection="1">
      <alignment wrapText="1"/>
      <protection locked="0"/>
    </xf>
    <xf numFmtId="0" fontId="5" fillId="4" borderId="5" xfId="0" applyFont="1" applyFill="1" applyBorder="1" applyAlignment="1" applyProtection="1">
      <alignment horizontal="center" vertical="center" wrapText="1"/>
      <protection locked="0"/>
    </xf>
    <xf numFmtId="0" fontId="31" fillId="0" borderId="15" xfId="0" applyFont="1" applyBorder="1" applyAlignment="1">
      <alignment horizontal="right"/>
    </xf>
    <xf numFmtId="0" fontId="3" fillId="12" borderId="2" xfId="0" applyFont="1" applyFill="1" applyBorder="1" applyAlignment="1">
      <alignment horizontal="center" vertical="center" wrapText="1"/>
    </xf>
    <xf numFmtId="0" fontId="3" fillId="12" borderId="29" xfId="0" applyFont="1" applyFill="1" applyBorder="1" applyAlignment="1">
      <alignment horizontal="center" vertical="center" wrapText="1"/>
    </xf>
    <xf numFmtId="0" fontId="3" fillId="12" borderId="3" xfId="0" applyFont="1" applyFill="1" applyBorder="1" applyAlignment="1">
      <alignment horizontal="center" vertical="center" wrapText="1"/>
    </xf>
    <xf numFmtId="0" fontId="3" fillId="12" borderId="30" xfId="0" applyFont="1" applyFill="1" applyBorder="1" applyAlignment="1">
      <alignment horizontal="center" vertical="center" wrapText="1"/>
    </xf>
    <xf numFmtId="0" fontId="3" fillId="12" borderId="31" xfId="0" applyFont="1" applyFill="1" applyBorder="1" applyAlignment="1">
      <alignment horizontal="center" vertical="center" wrapText="1"/>
    </xf>
    <xf numFmtId="0" fontId="3" fillId="12" borderId="32" xfId="0" applyFont="1" applyFill="1" applyBorder="1" applyAlignment="1">
      <alignment horizontal="center" vertical="center" wrapText="1"/>
    </xf>
    <xf numFmtId="0" fontId="15" fillId="0" borderId="1" xfId="0" applyFont="1" applyBorder="1" applyAlignment="1">
      <alignment horizontal="center"/>
    </xf>
    <xf numFmtId="0" fontId="15" fillId="3" borderId="10" xfId="0" applyFont="1" applyFill="1" applyBorder="1" applyAlignment="1">
      <alignment horizontal="left" vertical="top" wrapText="1"/>
    </xf>
    <xf numFmtId="0" fontId="15" fillId="3" borderId="4" xfId="0" applyFont="1" applyFill="1" applyBorder="1" applyAlignment="1">
      <alignment horizontal="left" vertical="top" wrapText="1"/>
    </xf>
    <xf numFmtId="0" fontId="15" fillId="3" borderId="9" xfId="0" applyFont="1" applyFill="1" applyBorder="1" applyAlignment="1">
      <alignment horizontal="left" vertical="top" wrapText="1"/>
    </xf>
    <xf numFmtId="0" fontId="3" fillId="12" borderId="1" xfId="0" applyFont="1" applyFill="1" applyBorder="1" applyAlignment="1">
      <alignment horizontal="center" vertical="top" wrapText="1"/>
    </xf>
    <xf numFmtId="0" fontId="3" fillId="3" borderId="10" xfId="0" applyFont="1" applyFill="1" applyBorder="1" applyAlignment="1">
      <alignment horizontal="left" vertical="top"/>
    </xf>
    <xf numFmtId="0" fontId="3" fillId="3" borderId="4" xfId="0" applyFont="1" applyFill="1" applyBorder="1" applyAlignment="1">
      <alignment horizontal="left" vertical="top"/>
    </xf>
    <xf numFmtId="0" fontId="3" fillId="3" borderId="25" xfId="0" applyFont="1" applyFill="1" applyBorder="1" applyAlignment="1">
      <alignment horizontal="left" vertical="top"/>
    </xf>
    <xf numFmtId="0" fontId="7" fillId="6" borderId="26" xfId="0" applyFont="1" applyFill="1" applyBorder="1" applyAlignment="1">
      <alignment horizontal="center"/>
    </xf>
    <xf numFmtId="0" fontId="33" fillId="6" borderId="27" xfId="0" applyFont="1" applyFill="1" applyBorder="1" applyAlignment="1">
      <alignment horizontal="center"/>
    </xf>
    <xf numFmtId="0" fontId="33" fillId="6" borderId="28" xfId="0" applyFont="1" applyFill="1" applyBorder="1" applyAlignment="1">
      <alignment horizontal="center"/>
    </xf>
    <xf numFmtId="0" fontId="3" fillId="12" borderId="6" xfId="0" applyFont="1" applyFill="1" applyBorder="1" applyAlignment="1">
      <alignment horizontal="center" vertical="top"/>
    </xf>
    <xf numFmtId="0" fontId="3" fillId="7" borderId="10" xfId="0" applyFont="1" applyFill="1" applyBorder="1" applyAlignment="1">
      <alignment horizontal="center" vertical="top"/>
    </xf>
    <xf numFmtId="0" fontId="3" fillId="7" borderId="4" xfId="0" applyFont="1" applyFill="1" applyBorder="1" applyAlignment="1">
      <alignment horizontal="center" vertical="top"/>
    </xf>
    <xf numFmtId="0" fontId="3" fillId="7" borderId="9" xfId="0" applyFont="1" applyFill="1" applyBorder="1" applyAlignment="1">
      <alignment horizontal="center" vertical="top"/>
    </xf>
    <xf numFmtId="0" fontId="15" fillId="3" borderId="10" xfId="0" applyFont="1" applyFill="1" applyBorder="1" applyAlignment="1">
      <alignment horizontal="left" vertical="top"/>
    </xf>
    <xf numFmtId="0" fontId="15" fillId="3" borderId="4" xfId="0" applyFont="1" applyFill="1" applyBorder="1" applyAlignment="1">
      <alignment horizontal="left" vertical="top"/>
    </xf>
    <xf numFmtId="0" fontId="34" fillId="0" borderId="6" xfId="0" applyFont="1" applyFill="1" applyBorder="1" applyAlignment="1">
      <alignment horizontal="center"/>
    </xf>
    <xf numFmtId="0" fontId="35" fillId="0" borderId="1" xfId="0" applyFont="1" applyFill="1" applyBorder="1" applyAlignment="1">
      <alignment horizontal="center"/>
    </xf>
    <xf numFmtId="0" fontId="35" fillId="0" borderId="5" xfId="0" applyFont="1" applyFill="1" applyBorder="1" applyAlignment="1">
      <alignment horizontal="center"/>
    </xf>
    <xf numFmtId="0" fontId="3" fillId="12" borderId="1" xfId="0" applyFont="1" applyFill="1" applyBorder="1" applyAlignment="1">
      <alignment horizontal="center" vertical="top"/>
    </xf>
    <xf numFmtId="0" fontId="6" fillId="6" borderId="10" xfId="0" applyFont="1" applyFill="1" applyBorder="1" applyAlignment="1" applyProtection="1">
      <alignment horizontal="center"/>
      <protection locked="0"/>
    </xf>
    <xf numFmtId="0" fontId="6" fillId="6" borderId="4" xfId="0" applyFont="1" applyFill="1" applyBorder="1" applyAlignment="1" applyProtection="1">
      <alignment horizontal="center"/>
      <protection locked="0"/>
    </xf>
    <xf numFmtId="0" fontId="6" fillId="6" borderId="25" xfId="0" applyFont="1" applyFill="1" applyBorder="1" applyAlignment="1" applyProtection="1">
      <alignment horizontal="center"/>
      <protection locked="0"/>
    </xf>
    <xf numFmtId="0" fontId="15" fillId="6" borderId="24" xfId="0" applyFont="1" applyFill="1" applyBorder="1" applyAlignment="1" applyProtection="1">
      <alignment horizontal="left"/>
      <protection locked="0"/>
    </xf>
    <xf numFmtId="0" fontId="15" fillId="6" borderId="25" xfId="0" applyFont="1" applyFill="1" applyBorder="1" applyAlignment="1" applyProtection="1">
      <alignment horizontal="left"/>
      <protection locked="0"/>
    </xf>
    <xf numFmtId="0" fontId="15" fillId="6" borderId="4" xfId="0" applyFont="1" applyFill="1" applyBorder="1" applyAlignment="1" applyProtection="1">
      <alignment horizontal="left"/>
      <protection locked="0"/>
    </xf>
    <xf numFmtId="0" fontId="15" fillId="11" borderId="10" xfId="0" applyFont="1" applyFill="1" applyBorder="1" applyAlignment="1">
      <alignment horizontal="left" vertical="top"/>
    </xf>
    <xf numFmtId="0" fontId="15" fillId="11" borderId="4" xfId="0" applyFont="1" applyFill="1" applyBorder="1" applyAlignment="1">
      <alignment horizontal="left" vertical="top"/>
    </xf>
    <xf numFmtId="0" fontId="15" fillId="11" borderId="9" xfId="0" applyFont="1" applyFill="1" applyBorder="1" applyAlignment="1">
      <alignment horizontal="left" vertical="top"/>
    </xf>
    <xf numFmtId="0" fontId="15" fillId="7" borderId="10" xfId="0" applyFont="1" applyFill="1" applyBorder="1" applyAlignment="1">
      <alignment horizontal="left" vertical="top"/>
    </xf>
    <xf numFmtId="0" fontId="15" fillId="7" borderId="4" xfId="0" applyFont="1" applyFill="1" applyBorder="1" applyAlignment="1">
      <alignment horizontal="left" vertical="top"/>
    </xf>
    <xf numFmtId="0" fontId="6" fillId="3" borderId="24" xfId="0" applyFont="1" applyFill="1" applyBorder="1" applyAlignment="1">
      <alignment horizontal="left" vertical="top"/>
    </xf>
    <xf numFmtId="0" fontId="6" fillId="3" borderId="4" xfId="0" applyFont="1" applyFill="1" applyBorder="1" applyAlignment="1">
      <alignment horizontal="left" vertical="top"/>
    </xf>
    <xf numFmtId="0" fontId="6" fillId="3" borderId="25" xfId="0" applyFont="1" applyFill="1" applyBorder="1" applyAlignment="1">
      <alignment horizontal="left" vertical="top"/>
    </xf>
    <xf numFmtId="0" fontId="5" fillId="3" borderId="4" xfId="0" applyFont="1" applyFill="1" applyBorder="1" applyAlignment="1">
      <alignment horizontal="left" vertical="top"/>
    </xf>
    <xf numFmtId="0" fontId="5" fillId="3" borderId="25" xfId="0" applyFont="1" applyFill="1" applyBorder="1" applyAlignment="1">
      <alignment horizontal="left" vertical="top"/>
    </xf>
    <xf numFmtId="0" fontId="15" fillId="0" borderId="1" xfId="0" applyFont="1" applyBorder="1" applyAlignment="1">
      <alignment horizontal="right"/>
    </xf>
    <xf numFmtId="0" fontId="36" fillId="6" borderId="1" xfId="0" applyFont="1" applyFill="1" applyBorder="1" applyAlignment="1">
      <alignment horizontal="center" vertical="top"/>
    </xf>
    <xf numFmtId="0" fontId="37" fillId="0" borderId="1" xfId="0" applyFont="1" applyFill="1" applyBorder="1" applyAlignment="1">
      <alignment horizontal="center"/>
    </xf>
    <xf numFmtId="0" fontId="3" fillId="12" borderId="1" xfId="0" applyFont="1" applyFill="1" applyBorder="1" applyAlignment="1">
      <alignment horizontal="center" vertical="center"/>
    </xf>
    <xf numFmtId="0" fontId="3" fillId="12" borderId="1" xfId="0" applyFont="1" applyFill="1" applyBorder="1" applyAlignment="1">
      <alignment horizontal="left" vertical="center" wrapText="1"/>
    </xf>
    <xf numFmtId="0" fontId="3" fillId="12" borderId="1" xfId="0" applyFont="1" applyFill="1" applyBorder="1" applyAlignment="1">
      <alignment horizontal="center" vertical="center" wrapText="1"/>
    </xf>
    <xf numFmtId="0" fontId="15" fillId="6" borderId="1" xfId="0" applyFont="1" applyFill="1" applyBorder="1" applyAlignment="1" applyProtection="1">
      <alignment horizontal="left"/>
      <protection locked="0"/>
    </xf>
    <xf numFmtId="0" fontId="6" fillId="6" borderId="1" xfId="0" applyFont="1" applyFill="1" applyBorder="1" applyAlignment="1" applyProtection="1">
      <alignment horizontal="left"/>
      <protection locked="0"/>
    </xf>
    <xf numFmtId="0" fontId="10" fillId="6" borderId="1" xfId="0" applyFont="1" applyFill="1" applyBorder="1" applyAlignment="1" applyProtection="1">
      <alignment horizontal="left"/>
      <protection locked="0"/>
    </xf>
    <xf numFmtId="0" fontId="22" fillId="6" borderId="1" xfId="0" applyFont="1" applyFill="1" applyBorder="1" applyAlignment="1" applyProtection="1">
      <alignment horizontal="left"/>
      <protection locked="0"/>
    </xf>
    <xf numFmtId="0" fontId="22" fillId="6" borderId="24" xfId="0" applyFont="1" applyFill="1" applyBorder="1" applyAlignment="1" applyProtection="1">
      <alignment horizontal="left"/>
      <protection locked="0"/>
    </xf>
    <xf numFmtId="0" fontId="22" fillId="6" borderId="4" xfId="0" applyFont="1" applyFill="1" applyBorder="1" applyAlignment="1" applyProtection="1">
      <alignment horizontal="left"/>
      <protection locked="0"/>
    </xf>
    <xf numFmtId="0" fontId="22" fillId="6" borderId="25" xfId="0" applyFont="1" applyFill="1" applyBorder="1" applyAlignment="1" applyProtection="1">
      <alignment horizontal="left"/>
      <protection locked="0"/>
    </xf>
    <xf numFmtId="0" fontId="23" fillId="0" borderId="24" xfId="0" applyFont="1" applyBorder="1" applyAlignment="1">
      <alignment horizontal="center" vertical="center"/>
    </xf>
    <xf numFmtId="0" fontId="13" fillId="0" borderId="25" xfId="0" applyFont="1" applyBorder="1" applyAlignment="1">
      <alignment horizontal="center" vertical="center"/>
    </xf>
    <xf numFmtId="0" fontId="38" fillId="6" borderId="1" xfId="0" applyFont="1" applyFill="1" applyBorder="1" applyAlignment="1">
      <alignment horizontal="center" vertical="top"/>
    </xf>
    <xf numFmtId="0" fontId="39" fillId="0" borderId="1" xfId="0" applyFont="1" applyFill="1" applyBorder="1" applyAlignment="1">
      <alignment horizontal="center" vertical="top"/>
    </xf>
    <xf numFmtId="0" fontId="1" fillId="12" borderId="1" xfId="0" applyFont="1" applyFill="1" applyBorder="1" applyAlignment="1">
      <alignment horizontal="left" vertical="top"/>
    </xf>
    <xf numFmtId="0" fontId="1" fillId="12" borderId="1" xfId="0" applyFont="1" applyFill="1" applyBorder="1" applyAlignment="1">
      <alignment horizontal="left" vertical="top" wrapText="1"/>
    </xf>
    <xf numFmtId="0" fontId="12" fillId="12" borderId="24" xfId="0" applyFont="1" applyFill="1" applyBorder="1" applyAlignment="1">
      <alignment horizontal="center" vertical="top" wrapText="1"/>
    </xf>
    <xf numFmtId="0" fontId="12" fillId="12" borderId="25" xfId="0" applyFont="1" applyFill="1" applyBorder="1" applyAlignment="1">
      <alignment horizontal="center" vertical="top" wrapText="1"/>
    </xf>
    <xf numFmtId="0" fontId="12" fillId="12" borderId="2" xfId="0" applyFont="1" applyFill="1" applyBorder="1" applyAlignment="1">
      <alignment horizontal="center" vertical="top" wrapText="1"/>
    </xf>
    <xf numFmtId="0" fontId="12" fillId="12" borderId="3" xfId="0" applyFont="1" applyFill="1" applyBorder="1" applyAlignment="1">
      <alignment horizontal="center" vertical="top" wrapText="1"/>
    </xf>
    <xf numFmtId="0" fontId="1" fillId="12" borderId="2" xfId="0" applyFont="1" applyFill="1" applyBorder="1" applyAlignment="1">
      <alignment horizontal="center" vertical="top"/>
    </xf>
    <xf numFmtId="0" fontId="1" fillId="12" borderId="3" xfId="0" applyFont="1" applyFill="1" applyBorder="1" applyAlignment="1">
      <alignment horizontal="center" vertical="top"/>
    </xf>
    <xf numFmtId="0" fontId="0" fillId="0" borderId="1" xfId="0" applyBorder="1" applyAlignment="1">
      <alignment horizontal="center"/>
    </xf>
    <xf numFmtId="0" fontId="12" fillId="0" borderId="1" xfId="0" applyFont="1" applyBorder="1" applyAlignment="1">
      <alignment horizontal="right"/>
    </xf>
    <xf numFmtId="1" fontId="12" fillId="5" borderId="24" xfId="0" applyNumberFormat="1" applyFont="1" applyFill="1" applyBorder="1" applyAlignment="1">
      <alignment horizontal="center" vertical="center" wrapText="1"/>
    </xf>
    <xf numFmtId="1" fontId="12" fillId="5" borderId="4" xfId="0" applyNumberFormat="1" applyFont="1" applyFill="1" applyBorder="1" applyAlignment="1">
      <alignment horizontal="center" vertical="center" wrapText="1"/>
    </xf>
    <xf numFmtId="1" fontId="12" fillId="5" borderId="25" xfId="0" applyNumberFormat="1" applyFont="1" applyFill="1" applyBorder="1" applyAlignment="1">
      <alignment horizontal="center" vertical="center" wrapText="1"/>
    </xf>
    <xf numFmtId="0" fontId="12" fillId="5" borderId="24" xfId="0" applyFont="1" applyFill="1" applyBorder="1" applyAlignment="1">
      <alignment horizontal="center" vertical="center" wrapText="1"/>
    </xf>
    <xf numFmtId="0" fontId="12" fillId="5" borderId="25" xfId="0" applyFont="1" applyFill="1" applyBorder="1" applyAlignment="1">
      <alignment horizontal="center" vertical="center" wrapText="1"/>
    </xf>
    <xf numFmtId="0" fontId="0" fillId="5" borderId="24" xfId="0" applyFill="1" applyBorder="1" applyAlignment="1" applyProtection="1">
      <alignment horizontal="center"/>
      <protection locked="0"/>
    </xf>
    <xf numFmtId="0" fontId="0" fillId="5" borderId="25" xfId="0" applyFill="1" applyBorder="1" applyAlignment="1" applyProtection="1">
      <alignment horizontal="center"/>
      <protection locked="0"/>
    </xf>
    <xf numFmtId="0" fontId="12" fillId="6" borderId="24" xfId="0" applyFont="1" applyFill="1" applyBorder="1" applyAlignment="1">
      <alignment horizontal="center" wrapText="1"/>
    </xf>
    <xf numFmtId="0" fontId="12" fillId="6" borderId="4" xfId="0" applyFont="1" applyFill="1" applyBorder="1" applyAlignment="1">
      <alignment horizontal="center" wrapText="1"/>
    </xf>
    <xf numFmtId="0" fontId="12" fillId="6" borderId="25" xfId="0" applyFont="1" applyFill="1" applyBorder="1" applyAlignment="1">
      <alignment horizontal="center" wrapText="1"/>
    </xf>
    <xf numFmtId="0" fontId="12" fillId="12" borderId="24" xfId="0" applyFont="1" applyFill="1" applyBorder="1" applyAlignment="1">
      <alignment horizontal="center"/>
    </xf>
    <xf numFmtId="0" fontId="12" fillId="12" borderId="4" xfId="0" applyFont="1" applyFill="1" applyBorder="1" applyAlignment="1">
      <alignment horizontal="center"/>
    </xf>
    <xf numFmtId="0" fontId="12" fillId="12" borderId="25" xfId="0" applyFont="1" applyFill="1" applyBorder="1" applyAlignment="1">
      <alignment horizontal="center"/>
    </xf>
    <xf numFmtId="0" fontId="32" fillId="6" borderId="1" xfId="0" applyFont="1" applyFill="1" applyBorder="1" applyAlignment="1">
      <alignment horizontal="center"/>
    </xf>
    <xf numFmtId="0" fontId="12" fillId="6" borderId="1" xfId="0" applyFont="1" applyFill="1" applyBorder="1" applyAlignment="1">
      <alignment horizontal="center" wrapText="1"/>
    </xf>
    <xf numFmtId="0" fontId="12" fillId="0" borderId="1" xfId="0" applyFont="1" applyBorder="1" applyAlignment="1">
      <alignment horizontal="center"/>
    </xf>
    <xf numFmtId="0" fontId="12" fillId="5" borderId="4" xfId="0" applyFont="1" applyFill="1" applyBorder="1" applyAlignment="1">
      <alignment horizontal="center" vertical="center" wrapText="1"/>
    </xf>
    <xf numFmtId="0" fontId="23" fillId="6" borderId="24" xfId="0" applyFont="1" applyFill="1" applyBorder="1" applyAlignment="1">
      <alignment horizontal="center" vertical="center" wrapText="1"/>
    </xf>
    <xf numFmtId="0" fontId="23" fillId="6" borderId="4" xfId="0" applyFont="1" applyFill="1" applyBorder="1" applyAlignment="1">
      <alignment horizontal="center" vertical="center" wrapText="1"/>
    </xf>
    <xf numFmtId="0" fontId="23" fillId="6" borderId="25" xfId="0" applyFont="1" applyFill="1" applyBorder="1" applyAlignment="1">
      <alignment horizontal="center" vertical="center" wrapText="1"/>
    </xf>
    <xf numFmtId="0" fontId="11" fillId="6" borderId="1" xfId="0" applyFont="1" applyFill="1" applyBorder="1" applyAlignment="1">
      <alignment horizontal="left"/>
    </xf>
    <xf numFmtId="0" fontId="32" fillId="6" borderId="1" xfId="0" applyFont="1" applyFill="1" applyBorder="1" applyAlignment="1">
      <alignment horizontal="left"/>
    </xf>
    <xf numFmtId="0" fontId="12" fillId="5" borderId="1" xfId="0" applyFont="1" applyFill="1" applyBorder="1" applyAlignment="1">
      <alignment horizontal="center" vertical="center" wrapText="1"/>
    </xf>
    <xf numFmtId="0" fontId="12" fillId="5" borderId="5" xfId="0" applyFont="1" applyFill="1" applyBorder="1" applyAlignment="1">
      <alignment horizontal="center" vertical="center" wrapText="1"/>
    </xf>
    <xf numFmtId="0" fontId="0" fillId="5" borderId="1" xfId="0" applyFill="1" applyBorder="1" applyAlignment="1" applyProtection="1">
      <alignment horizontal="center"/>
      <protection locked="0"/>
    </xf>
    <xf numFmtId="0" fontId="0" fillId="5" borderId="5" xfId="0" applyFill="1" applyBorder="1" applyAlignment="1" applyProtection="1">
      <alignment horizontal="center"/>
      <protection locked="0"/>
    </xf>
    <xf numFmtId="0" fontId="12" fillId="6" borderId="6" xfId="0" applyFont="1" applyFill="1" applyBorder="1" applyAlignment="1">
      <alignment horizontal="center" wrapText="1"/>
    </xf>
    <xf numFmtId="0" fontId="12" fillId="6" borderId="5" xfId="0" applyFont="1" applyFill="1" applyBorder="1" applyAlignment="1">
      <alignment horizontal="center" wrapText="1"/>
    </xf>
    <xf numFmtId="0" fontId="12" fillId="12" borderId="6" xfId="0" applyFont="1" applyFill="1" applyBorder="1" applyAlignment="1">
      <alignment horizontal="center"/>
    </xf>
    <xf numFmtId="0" fontId="12" fillId="12" borderId="1" xfId="0" applyFont="1" applyFill="1" applyBorder="1" applyAlignment="1">
      <alignment horizontal="center"/>
    </xf>
    <xf numFmtId="0" fontId="12" fillId="12" borderId="5" xfId="0" applyFont="1" applyFill="1" applyBorder="1" applyAlignment="1">
      <alignment horizontal="center"/>
    </xf>
    <xf numFmtId="0" fontId="12" fillId="0" borderId="23" xfId="0" applyFont="1" applyBorder="1" applyAlignment="1">
      <alignment horizontal="center"/>
    </xf>
    <xf numFmtId="0" fontId="12" fillId="0" borderId="15" xfId="0" applyFont="1" applyBorder="1" applyAlignment="1">
      <alignment horizontal="center"/>
    </xf>
    <xf numFmtId="0" fontId="23" fillId="6" borderId="6" xfId="0" applyFont="1" applyFill="1" applyBorder="1" applyAlignment="1">
      <alignment horizontal="center" vertical="center" wrapText="1"/>
    </xf>
    <xf numFmtId="0" fontId="23" fillId="6" borderId="1" xfId="0" applyFont="1" applyFill="1" applyBorder="1" applyAlignment="1">
      <alignment horizontal="center" vertical="center" wrapText="1"/>
    </xf>
    <xf numFmtId="0" fontId="23" fillId="6" borderId="5" xfId="0" applyFont="1" applyFill="1" applyBorder="1" applyAlignment="1">
      <alignment horizontal="center" vertical="center" wrapText="1"/>
    </xf>
    <xf numFmtId="1" fontId="12" fillId="5" borderId="1" xfId="0" applyNumberFormat="1" applyFont="1" applyFill="1" applyBorder="1" applyAlignment="1">
      <alignment horizontal="center" vertical="center" wrapText="1"/>
    </xf>
    <xf numFmtId="1" fontId="12" fillId="5" borderId="5" xfId="0" applyNumberFormat="1" applyFont="1" applyFill="1" applyBorder="1" applyAlignment="1">
      <alignment horizontal="center" vertical="center" wrapText="1"/>
    </xf>
    <xf numFmtId="0" fontId="12" fillId="12" borderId="17" xfId="0" applyFont="1" applyFill="1" applyBorder="1" applyAlignment="1">
      <alignment horizontal="center"/>
    </xf>
    <xf numFmtId="0" fontId="12" fillId="12" borderId="18" xfId="0" applyFont="1" applyFill="1" applyBorder="1" applyAlignment="1">
      <alignment horizontal="center"/>
    </xf>
    <xf numFmtId="0" fontId="12" fillId="12" borderId="19" xfId="0" applyFont="1" applyFill="1" applyBorder="1" applyAlignment="1">
      <alignment horizontal="center"/>
    </xf>
    <xf numFmtId="0" fontId="11" fillId="6" borderId="8" xfId="0" applyFont="1" applyFill="1" applyBorder="1" applyAlignment="1">
      <alignment horizontal="left"/>
    </xf>
    <xf numFmtId="0" fontId="11" fillId="6" borderId="2" xfId="0" applyFont="1" applyFill="1" applyBorder="1" applyAlignment="1">
      <alignment horizontal="left"/>
    </xf>
    <xf numFmtId="0" fontId="32" fillId="6" borderId="2" xfId="0" applyFont="1" applyFill="1" applyBorder="1" applyAlignment="1">
      <alignment horizontal="left"/>
    </xf>
    <xf numFmtId="0" fontId="32" fillId="6" borderId="20" xfId="0" applyFont="1" applyFill="1" applyBorder="1" applyAlignment="1">
      <alignment horizontal="center"/>
    </xf>
    <xf numFmtId="0" fontId="32" fillId="6" borderId="21" xfId="0" applyFont="1" applyFill="1" applyBorder="1" applyAlignment="1">
      <alignment horizontal="center"/>
    </xf>
    <xf numFmtId="0" fontId="32" fillId="6" borderId="22" xfId="0" applyFont="1" applyFill="1" applyBorder="1" applyAlignment="1">
      <alignment horizontal="center"/>
    </xf>
    <xf numFmtId="0" fontId="12" fillId="6" borderId="10"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12" fillId="6" borderId="9" xfId="0" applyFont="1" applyFill="1" applyBorder="1" applyAlignment="1">
      <alignment horizontal="center" vertical="center" wrapText="1"/>
    </xf>
  </cellXfs>
  <cellStyles count="1">
    <cellStyle name="Normal" xfId="0" builtinId="0"/>
  </cellStyles>
  <dxfs count="1">
    <dxf>
      <font>
        <condense val="0"/>
        <extend val="0"/>
        <color rgb="FF006100"/>
      </font>
      <fill>
        <patternFill>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57"/>
  <sheetViews>
    <sheetView showWhiteSpace="0" view="pageBreakPreview" topLeftCell="A19" zoomScale="56" zoomScaleNormal="75" zoomScaleSheetLayoutView="56" zoomScalePageLayoutView="60" workbookViewId="0">
      <selection activeCell="L25" sqref="L25"/>
    </sheetView>
  </sheetViews>
  <sheetFormatPr defaultColWidth="9.140625" defaultRowHeight="15.75" x14ac:dyDescent="0.25"/>
  <cols>
    <col min="1" max="1" width="7.28515625" style="10" customWidth="1"/>
    <col min="2" max="2" width="35" style="4" customWidth="1"/>
    <col min="3" max="3" width="15.7109375" style="4" customWidth="1"/>
    <col min="4" max="4" width="15.28515625" style="4" customWidth="1"/>
    <col min="5" max="5" width="17.140625" style="4" customWidth="1"/>
    <col min="6" max="6" width="39.5703125" style="4" customWidth="1"/>
    <col min="7" max="7" width="44.5703125" style="4" customWidth="1"/>
    <col min="8" max="8" width="32.42578125" style="4" customWidth="1"/>
    <col min="9" max="9" width="36.140625" style="4" customWidth="1"/>
    <col min="10" max="10" width="41.28515625" style="4" customWidth="1"/>
    <col min="11" max="11" width="14.5703125" style="4" customWidth="1"/>
    <col min="12" max="12" width="28.140625" style="4" customWidth="1"/>
    <col min="13" max="16384" width="9.140625" style="4"/>
  </cols>
  <sheetData>
    <row r="1" spans="1:14" ht="22.5" x14ac:dyDescent="0.3">
      <c r="A1" s="198" t="s">
        <v>304</v>
      </c>
      <c r="B1" s="199"/>
      <c r="C1" s="199"/>
      <c r="D1" s="199"/>
      <c r="E1" s="199"/>
      <c r="F1" s="199"/>
      <c r="G1" s="199"/>
      <c r="H1" s="199"/>
      <c r="I1" s="199"/>
      <c r="J1" s="199"/>
      <c r="K1" s="199"/>
      <c r="L1" s="200"/>
    </row>
    <row r="2" spans="1:14" s="84" customFormat="1" ht="18.75" x14ac:dyDescent="0.3">
      <c r="A2" s="211" t="s">
        <v>413</v>
      </c>
      <c r="B2" s="212"/>
      <c r="C2" s="212"/>
      <c r="D2" s="212"/>
      <c r="E2" s="213"/>
      <c r="F2" s="214" t="s">
        <v>414</v>
      </c>
      <c r="G2" s="215"/>
      <c r="H2" s="214" t="s">
        <v>415</v>
      </c>
      <c r="I2" s="216"/>
      <c r="J2" s="215"/>
      <c r="K2" s="85"/>
      <c r="L2" s="124"/>
    </row>
    <row r="3" spans="1:14" s="6" customFormat="1" ht="21" customHeight="1" x14ac:dyDescent="0.3">
      <c r="A3" s="207" t="s">
        <v>71</v>
      </c>
      <c r="B3" s="208"/>
      <c r="C3" s="208"/>
      <c r="D3" s="208"/>
      <c r="E3" s="208"/>
      <c r="F3" s="208"/>
      <c r="G3" s="208"/>
      <c r="H3" s="208"/>
      <c r="I3" s="208"/>
      <c r="J3" s="208"/>
      <c r="K3" s="208"/>
      <c r="L3" s="209"/>
      <c r="M3" s="5"/>
      <c r="N3" s="5"/>
    </row>
    <row r="4" spans="1:14" s="6" customFormat="1" ht="37.5" customHeight="1" x14ac:dyDescent="0.25">
      <c r="A4" s="201" t="s">
        <v>6</v>
      </c>
      <c r="B4" s="210" t="s">
        <v>0</v>
      </c>
      <c r="C4" s="194" t="s">
        <v>67</v>
      </c>
      <c r="D4" s="76" t="s">
        <v>14</v>
      </c>
      <c r="E4" s="194" t="s">
        <v>1</v>
      </c>
      <c r="F4" s="194" t="s">
        <v>2</v>
      </c>
      <c r="G4" s="194" t="s">
        <v>7</v>
      </c>
      <c r="H4" s="194" t="s">
        <v>17</v>
      </c>
      <c r="I4" s="194"/>
      <c r="J4" s="194"/>
      <c r="K4" s="184" t="s">
        <v>8</v>
      </c>
      <c r="L4" s="187" t="s">
        <v>122</v>
      </c>
      <c r="M4" s="5"/>
      <c r="N4" s="5"/>
    </row>
    <row r="5" spans="1:14" s="6" customFormat="1" ht="141.75" hidden="1" customHeight="1" x14ac:dyDescent="0.3">
      <c r="A5" s="201" t="s">
        <v>9</v>
      </c>
      <c r="B5" s="210"/>
      <c r="C5" s="194"/>
      <c r="D5" s="77"/>
      <c r="E5" s="194"/>
      <c r="F5" s="194"/>
      <c r="G5" s="194"/>
      <c r="H5" s="121" t="s">
        <v>10</v>
      </c>
      <c r="I5" s="121" t="s">
        <v>11</v>
      </c>
      <c r="J5" s="121" t="s">
        <v>12</v>
      </c>
      <c r="K5" s="185"/>
      <c r="L5" s="188"/>
      <c r="M5" s="7"/>
      <c r="N5" s="7"/>
    </row>
    <row r="6" spans="1:14" s="6" customFormat="1" ht="17.25" customHeight="1" x14ac:dyDescent="0.3">
      <c r="A6" s="125"/>
      <c r="B6" s="53"/>
      <c r="C6" s="54"/>
      <c r="D6" s="11"/>
      <c r="E6" s="54"/>
      <c r="F6" s="54"/>
      <c r="G6" s="54"/>
      <c r="H6" s="78">
        <v>1</v>
      </c>
      <c r="I6" s="78">
        <v>2</v>
      </c>
      <c r="J6" s="78">
        <v>3</v>
      </c>
      <c r="K6" s="186"/>
      <c r="L6" s="189"/>
      <c r="M6" s="7"/>
      <c r="N6" s="7"/>
    </row>
    <row r="7" spans="1:14" s="29" customFormat="1" ht="17.25" customHeight="1" x14ac:dyDescent="0.25">
      <c r="A7" s="202" t="s">
        <v>74</v>
      </c>
      <c r="B7" s="203"/>
      <c r="C7" s="203"/>
      <c r="D7" s="203"/>
      <c r="E7" s="203"/>
      <c r="F7" s="203"/>
      <c r="G7" s="203"/>
      <c r="H7" s="203"/>
      <c r="I7" s="203"/>
      <c r="J7" s="203"/>
      <c r="K7" s="203"/>
      <c r="L7" s="204"/>
      <c r="M7" s="28"/>
      <c r="N7" s="28"/>
    </row>
    <row r="8" spans="1:14" ht="17.25" customHeight="1" x14ac:dyDescent="0.25">
      <c r="A8" s="195" t="s">
        <v>13</v>
      </c>
      <c r="B8" s="196"/>
      <c r="C8" s="196"/>
      <c r="D8" s="196"/>
      <c r="E8" s="196"/>
      <c r="F8" s="196"/>
      <c r="G8" s="197"/>
      <c r="H8" s="55"/>
      <c r="I8" s="55"/>
      <c r="J8" s="55"/>
      <c r="K8" s="55"/>
      <c r="L8" s="126"/>
      <c r="M8" s="7"/>
      <c r="N8" s="7"/>
    </row>
    <row r="9" spans="1:14" s="6" customFormat="1" ht="162" customHeight="1" x14ac:dyDescent="0.25">
      <c r="A9" s="127">
        <v>1</v>
      </c>
      <c r="B9" s="18" t="s">
        <v>95</v>
      </c>
      <c r="C9" s="18" t="s">
        <v>101</v>
      </c>
      <c r="D9" s="18" t="s">
        <v>130</v>
      </c>
      <c r="E9" s="101" t="s">
        <v>400</v>
      </c>
      <c r="F9" s="22" t="s">
        <v>264</v>
      </c>
      <c r="G9" s="23" t="s">
        <v>96</v>
      </c>
      <c r="H9" s="18" t="s">
        <v>232</v>
      </c>
      <c r="I9" s="18" t="s">
        <v>265</v>
      </c>
      <c r="J9" s="13" t="s">
        <v>266</v>
      </c>
      <c r="K9" s="107">
        <v>2</v>
      </c>
      <c r="L9" s="181" t="s">
        <v>447</v>
      </c>
      <c r="M9" s="7"/>
      <c r="N9" s="7"/>
    </row>
    <row r="10" spans="1:14" s="6" customFormat="1" ht="183" customHeight="1" x14ac:dyDescent="0.25">
      <c r="A10" s="127">
        <v>2</v>
      </c>
      <c r="B10" s="52" t="s">
        <v>267</v>
      </c>
      <c r="C10" s="18" t="s">
        <v>100</v>
      </c>
      <c r="D10" s="13" t="s">
        <v>224</v>
      </c>
      <c r="E10" s="167"/>
      <c r="F10" s="22" t="s">
        <v>233</v>
      </c>
      <c r="G10" s="23" t="s">
        <v>97</v>
      </c>
      <c r="H10" s="23" t="s">
        <v>98</v>
      </c>
      <c r="I10" s="23" t="s">
        <v>99</v>
      </c>
      <c r="J10" s="22" t="s">
        <v>225</v>
      </c>
      <c r="K10" s="107">
        <v>2</v>
      </c>
      <c r="L10" s="181" t="s">
        <v>448</v>
      </c>
      <c r="M10" s="7"/>
      <c r="N10" s="7"/>
    </row>
    <row r="11" spans="1:14" s="6" customFormat="1" ht="126.75" customHeight="1" x14ac:dyDescent="0.25">
      <c r="A11" s="127">
        <v>3</v>
      </c>
      <c r="B11" s="31" t="s">
        <v>102</v>
      </c>
      <c r="C11" s="18" t="s">
        <v>100</v>
      </c>
      <c r="D11" s="32">
        <v>1</v>
      </c>
      <c r="E11" s="168">
        <v>1.0660000000000001</v>
      </c>
      <c r="F11" s="23" t="s">
        <v>268</v>
      </c>
      <c r="G11" s="23" t="s">
        <v>140</v>
      </c>
      <c r="H11" s="23" t="s">
        <v>313</v>
      </c>
      <c r="I11" s="23" t="s">
        <v>314</v>
      </c>
      <c r="J11" s="23" t="s">
        <v>312</v>
      </c>
      <c r="K11" s="108">
        <v>3</v>
      </c>
      <c r="L11" s="181" t="s">
        <v>449</v>
      </c>
      <c r="M11" s="7"/>
      <c r="N11" s="7"/>
    </row>
    <row r="12" spans="1:14" s="6" customFormat="1" ht="198" customHeight="1" x14ac:dyDescent="0.25">
      <c r="A12" s="127">
        <v>4</v>
      </c>
      <c r="B12" s="31" t="s">
        <v>318</v>
      </c>
      <c r="C12" s="18" t="s">
        <v>100</v>
      </c>
      <c r="D12" s="33" t="s">
        <v>123</v>
      </c>
      <c r="E12" s="169">
        <v>0.92</v>
      </c>
      <c r="F12" s="23" t="s">
        <v>317</v>
      </c>
      <c r="G12" s="22" t="s">
        <v>269</v>
      </c>
      <c r="H12" s="13" t="s">
        <v>319</v>
      </c>
      <c r="I12" s="13" t="s">
        <v>320</v>
      </c>
      <c r="J12" s="13" t="s">
        <v>321</v>
      </c>
      <c r="K12" s="171">
        <v>3</v>
      </c>
      <c r="L12" s="135"/>
      <c r="M12" s="7"/>
      <c r="N12" s="7"/>
    </row>
    <row r="13" spans="1:14" s="48" customFormat="1" ht="156.75" customHeight="1" x14ac:dyDescent="0.25">
      <c r="A13" s="130">
        <v>5</v>
      </c>
      <c r="B13" s="15" t="s">
        <v>322</v>
      </c>
      <c r="C13" s="13" t="s">
        <v>307</v>
      </c>
      <c r="D13" s="43" t="s">
        <v>123</v>
      </c>
      <c r="E13" s="178">
        <v>0.84</v>
      </c>
      <c r="F13" s="13" t="s">
        <v>323</v>
      </c>
      <c r="G13" s="15" t="s">
        <v>226</v>
      </c>
      <c r="H13" s="15" t="s">
        <v>316</v>
      </c>
      <c r="I13" s="15" t="s">
        <v>326</v>
      </c>
      <c r="J13" s="15" t="s">
        <v>315</v>
      </c>
      <c r="K13" s="182">
        <v>3</v>
      </c>
      <c r="L13" s="135"/>
      <c r="M13" s="47"/>
      <c r="N13" s="47"/>
    </row>
    <row r="14" spans="1:14" s="6" customFormat="1" ht="100.5" customHeight="1" x14ac:dyDescent="0.25">
      <c r="A14" s="130">
        <v>6</v>
      </c>
      <c r="B14" s="15" t="s">
        <v>234</v>
      </c>
      <c r="C14" s="13" t="s">
        <v>114</v>
      </c>
      <c r="D14" s="43" t="s">
        <v>180</v>
      </c>
      <c r="E14" s="102"/>
      <c r="F14" s="13" t="s">
        <v>285</v>
      </c>
      <c r="G14" s="15" t="s">
        <v>181</v>
      </c>
      <c r="H14" s="15" t="s">
        <v>324</v>
      </c>
      <c r="I14" s="15" t="s">
        <v>325</v>
      </c>
      <c r="J14" s="15" t="s">
        <v>327</v>
      </c>
      <c r="K14" s="109"/>
      <c r="L14" s="128"/>
      <c r="M14" s="7"/>
      <c r="N14" s="7"/>
    </row>
    <row r="15" spans="1:14" s="26" customFormat="1" ht="179.25" customHeight="1" x14ac:dyDescent="0.25">
      <c r="A15" s="131">
        <v>7</v>
      </c>
      <c r="B15" s="18" t="s">
        <v>328</v>
      </c>
      <c r="C15" s="18" t="s">
        <v>100</v>
      </c>
      <c r="D15" s="43" t="s">
        <v>329</v>
      </c>
      <c r="E15" s="168">
        <v>0.15</v>
      </c>
      <c r="F15" s="18" t="s">
        <v>235</v>
      </c>
      <c r="G15" s="18" t="s">
        <v>236</v>
      </c>
      <c r="H15" s="18" t="s">
        <v>330</v>
      </c>
      <c r="I15" s="18" t="s">
        <v>331</v>
      </c>
      <c r="J15" s="18" t="s">
        <v>332</v>
      </c>
      <c r="K15" s="170">
        <v>1</v>
      </c>
      <c r="L15" s="135" t="s">
        <v>412</v>
      </c>
      <c r="M15" s="25"/>
      <c r="N15" s="25"/>
    </row>
    <row r="16" spans="1:14" ht="143.25" customHeight="1" x14ac:dyDescent="0.25">
      <c r="A16" s="131">
        <v>8</v>
      </c>
      <c r="B16" s="18" t="s">
        <v>51</v>
      </c>
      <c r="C16" s="18" t="s">
        <v>100</v>
      </c>
      <c r="D16" s="34"/>
      <c r="E16" s="103"/>
      <c r="F16" s="18" t="s">
        <v>182</v>
      </c>
      <c r="G16" s="18" t="s">
        <v>141</v>
      </c>
      <c r="H16" s="23" t="s">
        <v>237</v>
      </c>
      <c r="I16" s="23" t="s">
        <v>238</v>
      </c>
      <c r="J16" s="23" t="s">
        <v>239</v>
      </c>
      <c r="K16" s="111">
        <v>3</v>
      </c>
      <c r="L16" s="129"/>
      <c r="M16" s="8"/>
      <c r="N16" s="8"/>
    </row>
    <row r="17" spans="1:255" ht="22.5" customHeight="1" x14ac:dyDescent="0.25">
      <c r="A17" s="191" t="s">
        <v>75</v>
      </c>
      <c r="B17" s="192"/>
      <c r="C17" s="192"/>
      <c r="D17" s="192"/>
      <c r="E17" s="192"/>
      <c r="F17" s="192"/>
      <c r="G17" s="192"/>
      <c r="H17" s="192"/>
      <c r="I17" s="192"/>
      <c r="J17" s="192"/>
      <c r="K17" s="192"/>
      <c r="L17" s="193"/>
      <c r="M17" s="8"/>
      <c r="N17" s="8"/>
    </row>
    <row r="18" spans="1:255" ht="93.75" customHeight="1" x14ac:dyDescent="0.25">
      <c r="A18" s="131">
        <v>9</v>
      </c>
      <c r="B18" s="19" t="s">
        <v>240</v>
      </c>
      <c r="C18" s="18" t="s">
        <v>100</v>
      </c>
      <c r="D18" s="13" t="s">
        <v>108</v>
      </c>
      <c r="E18" s="104" t="s">
        <v>38</v>
      </c>
      <c r="F18" s="23" t="s">
        <v>103</v>
      </c>
      <c r="G18" s="22" t="s">
        <v>105</v>
      </c>
      <c r="H18" s="23" t="s">
        <v>104</v>
      </c>
      <c r="I18" s="18" t="s">
        <v>106</v>
      </c>
      <c r="J18" s="18" t="s">
        <v>107</v>
      </c>
      <c r="K18" s="112">
        <v>2</v>
      </c>
      <c r="L18" s="172" t="s">
        <v>406</v>
      </c>
      <c r="M18" s="8"/>
      <c r="N18" s="8"/>
    </row>
    <row r="19" spans="1:255" s="40" customFormat="1" ht="123" customHeight="1" x14ac:dyDescent="0.25">
      <c r="A19" s="132">
        <v>10</v>
      </c>
      <c r="B19" s="38" t="s">
        <v>333</v>
      </c>
      <c r="C19" s="18" t="s">
        <v>100</v>
      </c>
      <c r="D19" s="18" t="s">
        <v>241</v>
      </c>
      <c r="E19" s="169">
        <v>1</v>
      </c>
      <c r="F19" s="18" t="s">
        <v>334</v>
      </c>
      <c r="G19" s="18" t="s">
        <v>335</v>
      </c>
      <c r="H19" s="18" t="s">
        <v>338</v>
      </c>
      <c r="I19" s="18" t="s">
        <v>337</v>
      </c>
      <c r="J19" s="18" t="s">
        <v>336</v>
      </c>
      <c r="K19" s="171">
        <v>2</v>
      </c>
      <c r="L19" s="135" t="s">
        <v>417</v>
      </c>
      <c r="M19" s="46"/>
      <c r="N19" s="46"/>
    </row>
    <row r="20" spans="1:255" s="40" customFormat="1" ht="96" customHeight="1" x14ac:dyDescent="0.25">
      <c r="A20" s="132">
        <v>11</v>
      </c>
      <c r="B20" s="15" t="s">
        <v>339</v>
      </c>
      <c r="C20" s="13" t="s">
        <v>100</v>
      </c>
      <c r="D20" s="13" t="s">
        <v>340</v>
      </c>
      <c r="E20" s="101"/>
      <c r="F20" s="13" t="s">
        <v>341</v>
      </c>
      <c r="G20" s="13" t="s">
        <v>242</v>
      </c>
      <c r="H20" s="13" t="s">
        <v>342</v>
      </c>
      <c r="I20" s="13" t="s">
        <v>343</v>
      </c>
      <c r="J20" s="13" t="s">
        <v>344</v>
      </c>
      <c r="K20" s="109">
        <v>2</v>
      </c>
      <c r="L20" s="135" t="s">
        <v>418</v>
      </c>
      <c r="M20" s="46"/>
      <c r="N20" s="46"/>
    </row>
    <row r="21" spans="1:255" s="37" customFormat="1" ht="116.25" customHeight="1" x14ac:dyDescent="0.25">
      <c r="A21" s="134">
        <v>12</v>
      </c>
      <c r="B21" s="18" t="s">
        <v>345</v>
      </c>
      <c r="C21" s="18" t="s">
        <v>278</v>
      </c>
      <c r="D21" s="33" t="s">
        <v>123</v>
      </c>
      <c r="E21" s="100"/>
      <c r="F21" s="18" t="s">
        <v>346</v>
      </c>
      <c r="G21" s="18" t="s">
        <v>350</v>
      </c>
      <c r="H21" s="18" t="s">
        <v>347</v>
      </c>
      <c r="I21" s="18" t="s">
        <v>348</v>
      </c>
      <c r="J21" s="18" t="s">
        <v>349</v>
      </c>
      <c r="K21" s="170">
        <v>3</v>
      </c>
      <c r="L21" s="135" t="s">
        <v>419</v>
      </c>
      <c r="M21" s="36"/>
      <c r="N21" s="36"/>
    </row>
    <row r="22" spans="1:255" ht="94.5" customHeight="1" x14ac:dyDescent="0.25">
      <c r="A22" s="131">
        <v>13</v>
      </c>
      <c r="B22" s="13" t="s">
        <v>351</v>
      </c>
      <c r="C22" s="18" t="s">
        <v>278</v>
      </c>
      <c r="D22" s="13" t="s">
        <v>109</v>
      </c>
      <c r="E22" s="104"/>
      <c r="F22" s="23" t="s">
        <v>352</v>
      </c>
      <c r="G22" s="13" t="s">
        <v>110</v>
      </c>
      <c r="H22" s="18" t="s">
        <v>355</v>
      </c>
      <c r="I22" s="18" t="s">
        <v>354</v>
      </c>
      <c r="J22" s="18" t="s">
        <v>353</v>
      </c>
      <c r="K22" s="112">
        <v>3</v>
      </c>
      <c r="L22" s="172" t="s">
        <v>420</v>
      </c>
      <c r="M22" s="8"/>
      <c r="N22" s="8"/>
    </row>
    <row r="23" spans="1:255" ht="101.25" customHeight="1" x14ac:dyDescent="0.25">
      <c r="A23" s="131">
        <v>14</v>
      </c>
      <c r="B23" s="13" t="s">
        <v>356</v>
      </c>
      <c r="C23" s="18" t="s">
        <v>100</v>
      </c>
      <c r="D23" s="43" t="s">
        <v>357</v>
      </c>
      <c r="E23" s="104"/>
      <c r="F23" s="18" t="s">
        <v>358</v>
      </c>
      <c r="G23" s="18" t="s">
        <v>359</v>
      </c>
      <c r="H23" s="18" t="s">
        <v>360</v>
      </c>
      <c r="I23" s="18" t="s">
        <v>361</v>
      </c>
      <c r="J23" s="18" t="s">
        <v>362</v>
      </c>
      <c r="K23" s="170">
        <v>3</v>
      </c>
      <c r="L23" s="135" t="s">
        <v>421</v>
      </c>
      <c r="M23" s="8"/>
      <c r="N23" s="8"/>
    </row>
    <row r="24" spans="1:255" s="50" customFormat="1" ht="116.25" customHeight="1" x14ac:dyDescent="0.25">
      <c r="A24" s="137">
        <v>15</v>
      </c>
      <c r="B24" s="15" t="s">
        <v>364</v>
      </c>
      <c r="C24" s="13" t="s">
        <v>100</v>
      </c>
      <c r="D24" s="13" t="s">
        <v>363</v>
      </c>
      <c r="E24" s="105"/>
      <c r="F24" s="13" t="s">
        <v>365</v>
      </c>
      <c r="G24" s="13" t="s">
        <v>243</v>
      </c>
      <c r="H24" s="13" t="s">
        <v>311</v>
      </c>
      <c r="I24" s="13" t="s">
        <v>366</v>
      </c>
      <c r="J24" s="13" t="s">
        <v>367</v>
      </c>
      <c r="K24" s="171">
        <v>2</v>
      </c>
      <c r="L24" s="135" t="s">
        <v>422</v>
      </c>
      <c r="M24" s="49"/>
      <c r="N24" s="49"/>
    </row>
    <row r="25" spans="1:255" s="50" customFormat="1" ht="96" customHeight="1" x14ac:dyDescent="0.25">
      <c r="A25" s="137">
        <v>16</v>
      </c>
      <c r="B25" s="15" t="s">
        <v>299</v>
      </c>
      <c r="C25" s="13" t="s">
        <v>100</v>
      </c>
      <c r="D25" s="43" t="s">
        <v>368</v>
      </c>
      <c r="E25" s="105"/>
      <c r="F25" s="13" t="s">
        <v>369</v>
      </c>
      <c r="G25" s="13" t="s">
        <v>371</v>
      </c>
      <c r="H25" s="13" t="s">
        <v>370</v>
      </c>
      <c r="I25" s="13" t="s">
        <v>372</v>
      </c>
      <c r="J25" s="13" t="s">
        <v>373</v>
      </c>
      <c r="K25" s="109">
        <v>2</v>
      </c>
      <c r="L25" s="135" t="s">
        <v>454</v>
      </c>
      <c r="M25" s="49"/>
      <c r="N25" s="49"/>
    </row>
    <row r="26" spans="1:255" s="6" customFormat="1" ht="93.75" x14ac:dyDescent="0.25">
      <c r="A26" s="131">
        <v>17</v>
      </c>
      <c r="B26" s="13" t="s">
        <v>184</v>
      </c>
      <c r="C26" s="13" t="s">
        <v>114</v>
      </c>
      <c r="D26" s="13" t="s">
        <v>298</v>
      </c>
      <c r="E26" s="104"/>
      <c r="F26" s="13" t="s">
        <v>185</v>
      </c>
      <c r="G26" s="13" t="s">
        <v>186</v>
      </c>
      <c r="H26" s="13" t="s">
        <v>187</v>
      </c>
      <c r="I26" s="13" t="s">
        <v>188</v>
      </c>
      <c r="J26" s="13" t="s">
        <v>189</v>
      </c>
      <c r="K26" s="110"/>
      <c r="L26" s="136"/>
    </row>
    <row r="27" spans="1:255" ht="18.75" x14ac:dyDescent="0.25">
      <c r="A27" s="217" t="s">
        <v>4</v>
      </c>
      <c r="B27" s="218"/>
      <c r="C27" s="218"/>
      <c r="D27" s="218"/>
      <c r="E27" s="218"/>
      <c r="F27" s="218"/>
      <c r="G27" s="218"/>
      <c r="H27" s="218"/>
      <c r="I27" s="218"/>
      <c r="J27" s="218"/>
      <c r="K27" s="218"/>
      <c r="L27" s="219"/>
    </row>
    <row r="28" spans="1:255" s="40" customFormat="1" ht="130.5" customHeight="1" x14ac:dyDescent="0.25">
      <c r="A28" s="138">
        <v>18</v>
      </c>
      <c r="B28" s="18" t="s">
        <v>272</v>
      </c>
      <c r="C28" s="18" t="s">
        <v>100</v>
      </c>
      <c r="D28" s="18" t="s">
        <v>111</v>
      </c>
      <c r="E28" s="101" t="s">
        <v>38</v>
      </c>
      <c r="F28" s="18" t="s">
        <v>244</v>
      </c>
      <c r="G28" s="18" t="s">
        <v>124</v>
      </c>
      <c r="H28" s="18" t="s">
        <v>378</v>
      </c>
      <c r="I28" s="18" t="s">
        <v>379</v>
      </c>
      <c r="J28" s="18" t="s">
        <v>380</v>
      </c>
      <c r="K28" s="170">
        <v>3</v>
      </c>
      <c r="L28" s="135" t="s">
        <v>423</v>
      </c>
    </row>
    <row r="29" spans="1:255" s="40" customFormat="1" ht="87" customHeight="1" x14ac:dyDescent="0.25">
      <c r="A29" s="138">
        <v>19</v>
      </c>
      <c r="B29" s="18" t="s">
        <v>113</v>
      </c>
      <c r="C29" s="18" t="s">
        <v>114</v>
      </c>
      <c r="D29" s="18" t="s">
        <v>118</v>
      </c>
      <c r="E29" s="100"/>
      <c r="F29" s="18" t="s">
        <v>250</v>
      </c>
      <c r="G29" s="18" t="s">
        <v>132</v>
      </c>
      <c r="H29" s="18" t="s">
        <v>381</v>
      </c>
      <c r="I29" s="18" t="s">
        <v>382</v>
      </c>
      <c r="J29" s="18" t="s">
        <v>383</v>
      </c>
      <c r="K29" s="110"/>
      <c r="L29" s="139"/>
      <c r="M29" s="225"/>
      <c r="N29" s="225"/>
      <c r="O29" s="225"/>
      <c r="P29" s="225"/>
      <c r="Q29" s="225"/>
      <c r="R29" s="225"/>
      <c r="S29" s="225"/>
      <c r="T29" s="225"/>
      <c r="U29" s="225"/>
      <c r="V29" s="225"/>
      <c r="W29" s="226"/>
      <c r="X29" s="222"/>
      <c r="Y29" s="223"/>
      <c r="Z29" s="223"/>
      <c r="AA29" s="223"/>
      <c r="AB29" s="223"/>
      <c r="AC29" s="223"/>
      <c r="AD29" s="223"/>
      <c r="AE29" s="223"/>
      <c r="AF29" s="223"/>
      <c r="AG29" s="223"/>
      <c r="AH29" s="223"/>
      <c r="AI29" s="224"/>
      <c r="AJ29" s="222"/>
      <c r="AK29" s="223"/>
      <c r="AL29" s="223"/>
      <c r="AM29" s="223"/>
      <c r="AN29" s="223"/>
      <c r="AO29" s="223"/>
      <c r="AP29" s="223"/>
      <c r="AQ29" s="223"/>
      <c r="AR29" s="223"/>
      <c r="AS29" s="223"/>
      <c r="AT29" s="223"/>
      <c r="AU29" s="224"/>
      <c r="AV29" s="222"/>
      <c r="AW29" s="223"/>
      <c r="AX29" s="223"/>
      <c r="AY29" s="223"/>
      <c r="AZ29" s="223"/>
      <c r="BA29" s="223"/>
      <c r="BB29" s="223"/>
      <c r="BC29" s="223"/>
      <c r="BD29" s="223"/>
      <c r="BE29" s="223"/>
      <c r="BF29" s="223"/>
      <c r="BG29" s="224"/>
      <c r="BH29" s="222"/>
      <c r="BI29" s="223"/>
      <c r="BJ29" s="223"/>
      <c r="BK29" s="223"/>
      <c r="BL29" s="223"/>
      <c r="BM29" s="223"/>
      <c r="BN29" s="223"/>
      <c r="BO29" s="223"/>
      <c r="BP29" s="223"/>
      <c r="BQ29" s="223"/>
      <c r="BR29" s="223"/>
      <c r="BS29" s="224"/>
      <c r="BT29" s="222"/>
      <c r="BU29" s="223"/>
      <c r="BV29" s="223"/>
      <c r="BW29" s="223"/>
      <c r="BX29" s="223"/>
      <c r="BY29" s="223"/>
      <c r="BZ29" s="223"/>
      <c r="CA29" s="223"/>
      <c r="CB29" s="223"/>
      <c r="CC29" s="223"/>
      <c r="CD29" s="223"/>
      <c r="CE29" s="224"/>
      <c r="CF29" s="222"/>
      <c r="CG29" s="223"/>
      <c r="CH29" s="223"/>
      <c r="CI29" s="223"/>
      <c r="CJ29" s="223"/>
      <c r="CK29" s="223"/>
      <c r="CL29" s="223"/>
      <c r="CM29" s="223"/>
      <c r="CN29" s="223"/>
      <c r="CO29" s="223"/>
      <c r="CP29" s="223"/>
      <c r="CQ29" s="224"/>
      <c r="CR29" s="222"/>
      <c r="CS29" s="223"/>
      <c r="CT29" s="223"/>
      <c r="CU29" s="223"/>
      <c r="CV29" s="223"/>
      <c r="CW29" s="223"/>
      <c r="CX29" s="223"/>
      <c r="CY29" s="223"/>
      <c r="CZ29" s="223"/>
      <c r="DA29" s="223"/>
      <c r="DB29" s="223"/>
      <c r="DC29" s="224"/>
      <c r="DD29" s="222"/>
      <c r="DE29" s="223"/>
      <c r="DF29" s="223"/>
      <c r="DG29" s="223"/>
      <c r="DH29" s="223"/>
      <c r="DI29" s="223"/>
      <c r="DJ29" s="223"/>
      <c r="DK29" s="223"/>
      <c r="DL29" s="223"/>
      <c r="DM29" s="223"/>
      <c r="DN29" s="223"/>
      <c r="DO29" s="224"/>
      <c r="DP29" s="222"/>
      <c r="DQ29" s="223"/>
      <c r="DR29" s="223"/>
      <c r="DS29" s="223"/>
      <c r="DT29" s="223"/>
      <c r="DU29" s="223"/>
      <c r="DV29" s="223"/>
      <c r="DW29" s="223"/>
      <c r="DX29" s="223"/>
      <c r="DY29" s="223"/>
      <c r="DZ29" s="223"/>
      <c r="EA29" s="224"/>
      <c r="EB29" s="222"/>
      <c r="EC29" s="223"/>
      <c r="ED29" s="223"/>
      <c r="EE29" s="223"/>
      <c r="EF29" s="223"/>
      <c r="EG29" s="223"/>
      <c r="EH29" s="223"/>
      <c r="EI29" s="223"/>
      <c r="EJ29" s="223"/>
      <c r="EK29" s="223"/>
      <c r="EL29" s="223"/>
      <c r="EM29" s="224"/>
      <c r="EN29" s="222"/>
      <c r="EO29" s="223"/>
      <c r="EP29" s="223"/>
      <c r="EQ29" s="223"/>
      <c r="ER29" s="223"/>
      <c r="ES29" s="223"/>
      <c r="ET29" s="223"/>
      <c r="EU29" s="223"/>
      <c r="EV29" s="223"/>
      <c r="EW29" s="223"/>
      <c r="EX29" s="223"/>
      <c r="EY29" s="224"/>
      <c r="EZ29" s="222"/>
      <c r="FA29" s="223"/>
      <c r="FB29" s="223"/>
      <c r="FC29" s="223"/>
      <c r="FD29" s="223"/>
      <c r="FE29" s="223"/>
      <c r="FF29" s="223"/>
      <c r="FG29" s="223"/>
      <c r="FH29" s="223"/>
      <c r="FI29" s="223"/>
      <c r="FJ29" s="223"/>
      <c r="FK29" s="224"/>
      <c r="FL29" s="222"/>
      <c r="FM29" s="223"/>
      <c r="FN29" s="223"/>
      <c r="FO29" s="223"/>
      <c r="FP29" s="223"/>
      <c r="FQ29" s="223"/>
      <c r="FR29" s="223"/>
      <c r="FS29" s="223"/>
      <c r="FT29" s="223"/>
      <c r="FU29" s="223"/>
      <c r="FV29" s="223"/>
      <c r="FW29" s="224"/>
      <c r="FX29" s="222"/>
      <c r="FY29" s="223"/>
      <c r="FZ29" s="223"/>
      <c r="GA29" s="223"/>
      <c r="GB29" s="223"/>
      <c r="GC29" s="223"/>
      <c r="GD29" s="223"/>
      <c r="GE29" s="223"/>
      <c r="GF29" s="223"/>
      <c r="GG29" s="223"/>
      <c r="GH29" s="223"/>
      <c r="GI29" s="224"/>
      <c r="GJ29" s="222"/>
      <c r="GK29" s="223"/>
      <c r="GL29" s="223"/>
      <c r="GM29" s="223"/>
      <c r="GN29" s="223"/>
      <c r="GO29" s="223"/>
      <c r="GP29" s="223"/>
      <c r="GQ29" s="223"/>
      <c r="GR29" s="223"/>
      <c r="GS29" s="223"/>
      <c r="GT29" s="223"/>
      <c r="GU29" s="224"/>
      <c r="GV29" s="222"/>
      <c r="GW29" s="223"/>
      <c r="GX29" s="223"/>
      <c r="GY29" s="223"/>
      <c r="GZ29" s="223"/>
      <c r="HA29" s="223"/>
      <c r="HB29" s="223"/>
      <c r="HC29" s="223"/>
      <c r="HD29" s="223"/>
      <c r="HE29" s="223"/>
      <c r="HF29" s="223"/>
      <c r="HG29" s="224"/>
      <c r="HH29" s="222"/>
      <c r="HI29" s="223"/>
      <c r="HJ29" s="223"/>
      <c r="HK29" s="223"/>
      <c r="HL29" s="223"/>
      <c r="HM29" s="223"/>
      <c r="HN29" s="223"/>
      <c r="HO29" s="223"/>
      <c r="HP29" s="223"/>
      <c r="HQ29" s="223"/>
      <c r="HR29" s="223"/>
      <c r="HS29" s="224"/>
      <c r="HT29" s="222"/>
      <c r="HU29" s="223"/>
      <c r="HV29" s="223"/>
      <c r="HW29" s="223"/>
      <c r="HX29" s="223"/>
      <c r="HY29" s="223"/>
      <c r="HZ29" s="223"/>
      <c r="IA29" s="223"/>
      <c r="IB29" s="223"/>
      <c r="IC29" s="223"/>
      <c r="ID29" s="223"/>
      <c r="IE29" s="224"/>
      <c r="IF29" s="222"/>
      <c r="IG29" s="223"/>
      <c r="IH29" s="223"/>
      <c r="II29" s="223"/>
      <c r="IJ29" s="223"/>
      <c r="IK29" s="223"/>
      <c r="IL29" s="223"/>
      <c r="IM29" s="223"/>
      <c r="IN29" s="223"/>
      <c r="IO29" s="223"/>
      <c r="IP29" s="223"/>
      <c r="IQ29" s="224"/>
      <c r="IR29" s="222"/>
      <c r="IS29" s="223"/>
      <c r="IT29" s="223"/>
      <c r="IU29" s="223"/>
    </row>
    <row r="30" spans="1:255" s="40" customFormat="1" ht="143.25" customHeight="1" x14ac:dyDescent="0.25">
      <c r="A30" s="127">
        <v>20</v>
      </c>
      <c r="B30" s="13" t="s">
        <v>190</v>
      </c>
      <c r="C30" s="13" t="s">
        <v>114</v>
      </c>
      <c r="D30" s="13" t="s">
        <v>191</v>
      </c>
      <c r="E30" s="106"/>
      <c r="F30" s="13" t="s">
        <v>192</v>
      </c>
      <c r="G30" s="13" t="s">
        <v>193</v>
      </c>
      <c r="H30" s="13" t="s">
        <v>384</v>
      </c>
      <c r="I30" s="13" t="s">
        <v>385</v>
      </c>
      <c r="J30" s="13" t="s">
        <v>386</v>
      </c>
      <c r="K30" s="110"/>
      <c r="L30" s="133"/>
    </row>
    <row r="31" spans="1:255" s="40" customFormat="1" ht="120" customHeight="1" x14ac:dyDescent="0.25">
      <c r="A31" s="127">
        <v>21</v>
      </c>
      <c r="B31" s="13" t="s">
        <v>194</v>
      </c>
      <c r="C31" s="13" t="s">
        <v>114</v>
      </c>
      <c r="D31" s="13" t="s">
        <v>195</v>
      </c>
      <c r="E31" s="106"/>
      <c r="F31" s="13" t="s">
        <v>196</v>
      </c>
      <c r="G31" s="13" t="s">
        <v>197</v>
      </c>
      <c r="H31" s="13" t="s">
        <v>246</v>
      </c>
      <c r="I31" s="13" t="s">
        <v>198</v>
      </c>
      <c r="J31" s="13" t="s">
        <v>199</v>
      </c>
      <c r="K31" s="110"/>
      <c r="L31" s="133"/>
    </row>
    <row r="32" spans="1:255" s="42" customFormat="1" ht="132" hidden="1" customHeight="1" x14ac:dyDescent="0.25">
      <c r="A32" s="140">
        <v>18</v>
      </c>
      <c r="B32" s="23" t="s">
        <v>247</v>
      </c>
      <c r="C32" s="18" t="s">
        <v>100</v>
      </c>
      <c r="D32" s="23" t="s">
        <v>248</v>
      </c>
      <c r="E32" s="41"/>
      <c r="F32" s="23" t="s">
        <v>139</v>
      </c>
      <c r="G32" s="23" t="s">
        <v>249</v>
      </c>
      <c r="H32" s="23" t="s">
        <v>115</v>
      </c>
      <c r="I32" s="23" t="s">
        <v>117</v>
      </c>
      <c r="J32" s="23" t="s">
        <v>116</v>
      </c>
      <c r="K32" s="81"/>
      <c r="L32" s="141"/>
    </row>
    <row r="33" spans="1:12" ht="18.75" x14ac:dyDescent="0.25">
      <c r="A33" s="220" t="s">
        <v>76</v>
      </c>
      <c r="B33" s="221"/>
      <c r="C33" s="221"/>
      <c r="D33" s="221"/>
      <c r="E33" s="221"/>
      <c r="F33" s="221"/>
      <c r="G33" s="221"/>
      <c r="H33" s="56"/>
      <c r="I33" s="56"/>
      <c r="J33" s="56"/>
      <c r="K33" s="81"/>
      <c r="L33" s="142"/>
    </row>
    <row r="34" spans="1:12" s="40" customFormat="1" ht="148.5" customHeight="1" x14ac:dyDescent="0.25">
      <c r="A34" s="138">
        <v>22</v>
      </c>
      <c r="B34" s="23" t="s">
        <v>93</v>
      </c>
      <c r="C34" s="18" t="s">
        <v>100</v>
      </c>
      <c r="D34" s="113"/>
      <c r="E34" s="114"/>
      <c r="F34" s="18" t="s">
        <v>112</v>
      </c>
      <c r="G34" s="18" t="s">
        <v>245</v>
      </c>
      <c r="H34" s="18" t="s">
        <v>39</v>
      </c>
      <c r="I34" s="18" t="s">
        <v>377</v>
      </c>
      <c r="J34" s="18" t="s">
        <v>131</v>
      </c>
      <c r="K34" s="170">
        <v>3</v>
      </c>
      <c r="L34" s="135" t="s">
        <v>424</v>
      </c>
    </row>
    <row r="35" spans="1:12" s="6" customFormat="1" ht="141.75" customHeight="1" x14ac:dyDescent="0.25">
      <c r="A35" s="131">
        <v>23</v>
      </c>
      <c r="B35" s="13" t="s">
        <v>56</v>
      </c>
      <c r="C35" s="18" t="s">
        <v>100</v>
      </c>
      <c r="D35" s="13" t="s">
        <v>183</v>
      </c>
      <c r="E35" s="106"/>
      <c r="F35" s="13" t="s">
        <v>58</v>
      </c>
      <c r="G35" s="13" t="s">
        <v>40</v>
      </c>
      <c r="H35" s="13" t="s">
        <v>374</v>
      </c>
      <c r="I35" s="13" t="s">
        <v>375</v>
      </c>
      <c r="J35" s="13" t="s">
        <v>376</v>
      </c>
      <c r="K35" s="170">
        <v>3</v>
      </c>
      <c r="L35" s="163" t="s">
        <v>425</v>
      </c>
    </row>
    <row r="36" spans="1:12" ht="18.75" x14ac:dyDescent="0.25">
      <c r="A36" s="205" t="s">
        <v>5</v>
      </c>
      <c r="B36" s="206"/>
      <c r="C36" s="206"/>
      <c r="D36" s="206"/>
      <c r="E36" s="57"/>
      <c r="F36" s="57"/>
      <c r="G36" s="57"/>
      <c r="H36" s="57"/>
      <c r="I36" s="57"/>
      <c r="J36" s="57"/>
      <c r="K36" s="81"/>
      <c r="L36" s="143"/>
    </row>
    <row r="37" spans="1:12" ht="123" customHeight="1" x14ac:dyDescent="0.25">
      <c r="A37" s="127">
        <v>24</v>
      </c>
      <c r="B37" s="13" t="s">
        <v>133</v>
      </c>
      <c r="C37" s="18" t="s">
        <v>100</v>
      </c>
      <c r="D37" s="115"/>
      <c r="E37" s="166"/>
      <c r="F37" s="16" t="s">
        <v>57</v>
      </c>
      <c r="G37" s="16" t="s">
        <v>15</v>
      </c>
      <c r="H37" s="16" t="s">
        <v>119</v>
      </c>
      <c r="I37" s="16" t="s">
        <v>37</v>
      </c>
      <c r="J37" s="16" t="s">
        <v>19</v>
      </c>
      <c r="K37" s="110">
        <v>3</v>
      </c>
      <c r="L37" s="165" t="s">
        <v>426</v>
      </c>
    </row>
    <row r="38" spans="1:12" s="50" customFormat="1" ht="162" customHeight="1" x14ac:dyDescent="0.25">
      <c r="A38" s="127">
        <v>25</v>
      </c>
      <c r="B38" s="13" t="s">
        <v>21</v>
      </c>
      <c r="C38" s="18" t="s">
        <v>100</v>
      </c>
      <c r="D38" s="12" t="s">
        <v>120</v>
      </c>
      <c r="E38" s="104" t="s">
        <v>38</v>
      </c>
      <c r="F38" s="13" t="s">
        <v>66</v>
      </c>
      <c r="G38" s="13" t="s">
        <v>251</v>
      </c>
      <c r="H38" s="13" t="s">
        <v>387</v>
      </c>
      <c r="I38" s="13" t="s">
        <v>388</v>
      </c>
      <c r="J38" s="13" t="s">
        <v>389</v>
      </c>
      <c r="K38" s="110">
        <v>3</v>
      </c>
      <c r="L38" s="165" t="s">
        <v>427</v>
      </c>
    </row>
    <row r="39" spans="1:12" s="35" customFormat="1" ht="18.75" x14ac:dyDescent="0.25">
      <c r="A39" s="144" t="s">
        <v>20</v>
      </c>
      <c r="B39" s="51"/>
      <c r="C39" s="51"/>
      <c r="D39" s="51"/>
      <c r="E39" s="51"/>
      <c r="F39" s="51"/>
      <c r="G39" s="51"/>
      <c r="H39" s="51"/>
      <c r="I39" s="51"/>
      <c r="J39" s="51"/>
      <c r="K39" s="81"/>
      <c r="L39" s="145"/>
    </row>
    <row r="40" spans="1:12" s="35" customFormat="1" ht="150.75" customHeight="1" x14ac:dyDescent="0.25">
      <c r="A40" s="146">
        <v>26</v>
      </c>
      <c r="B40" s="13" t="s">
        <v>227</v>
      </c>
      <c r="C40" s="18" t="s">
        <v>100</v>
      </c>
      <c r="D40" s="116"/>
      <c r="E40" s="117"/>
      <c r="F40" s="19" t="s">
        <v>221</v>
      </c>
      <c r="G40" s="19" t="s">
        <v>252</v>
      </c>
      <c r="H40" s="19" t="s">
        <v>222</v>
      </c>
      <c r="I40" s="19" t="s">
        <v>223</v>
      </c>
      <c r="J40" s="19" t="s">
        <v>253</v>
      </c>
      <c r="K40" s="110">
        <v>3</v>
      </c>
      <c r="L40" s="164" t="s">
        <v>428</v>
      </c>
    </row>
    <row r="41" spans="1:12" ht="150" x14ac:dyDescent="0.25">
      <c r="A41" s="146">
        <v>27</v>
      </c>
      <c r="B41" s="18" t="s">
        <v>48</v>
      </c>
      <c r="C41" s="18" t="s">
        <v>100</v>
      </c>
      <c r="D41" s="116"/>
      <c r="E41" s="117"/>
      <c r="F41" s="23" t="s">
        <v>137</v>
      </c>
      <c r="G41" s="19" t="s">
        <v>254</v>
      </c>
      <c r="H41" s="18" t="s">
        <v>136</v>
      </c>
      <c r="I41" s="18" t="s">
        <v>135</v>
      </c>
      <c r="J41" s="18" t="s">
        <v>134</v>
      </c>
      <c r="K41" s="170">
        <v>2</v>
      </c>
      <c r="L41" s="173" t="s">
        <v>407</v>
      </c>
    </row>
    <row r="42" spans="1:12" ht="18.75" x14ac:dyDescent="0.25">
      <c r="A42" s="205" t="s">
        <v>36</v>
      </c>
      <c r="B42" s="206"/>
      <c r="C42" s="206"/>
      <c r="D42" s="206"/>
      <c r="E42" s="120"/>
      <c r="F42" s="120"/>
      <c r="G42" s="120"/>
      <c r="H42" s="120"/>
      <c r="I42" s="120"/>
      <c r="J42" s="120"/>
      <c r="K42" s="81"/>
      <c r="L42" s="143"/>
    </row>
    <row r="43" spans="1:12" ht="79.5" customHeight="1" x14ac:dyDescent="0.25">
      <c r="A43" s="146">
        <v>28</v>
      </c>
      <c r="B43" s="17" t="s">
        <v>18</v>
      </c>
      <c r="C43" s="18" t="s">
        <v>100</v>
      </c>
      <c r="D43" s="118"/>
      <c r="E43" s="119"/>
      <c r="F43" s="12" t="s">
        <v>255</v>
      </c>
      <c r="G43" s="12" t="s">
        <v>68</v>
      </c>
      <c r="H43" s="13" t="s">
        <v>129</v>
      </c>
      <c r="I43" s="13" t="s">
        <v>256</v>
      </c>
      <c r="J43" s="13" t="s">
        <v>257</v>
      </c>
      <c r="K43" s="110">
        <v>2</v>
      </c>
      <c r="L43" s="165" t="s">
        <v>450</v>
      </c>
    </row>
    <row r="44" spans="1:12" s="6" customFormat="1" ht="65.25" customHeight="1" x14ac:dyDescent="0.25">
      <c r="A44" s="146">
        <v>29</v>
      </c>
      <c r="B44" s="17" t="s">
        <v>49</v>
      </c>
      <c r="C44" s="18" t="s">
        <v>100</v>
      </c>
      <c r="D44" s="118"/>
      <c r="E44" s="119"/>
      <c r="F44" s="22" t="s">
        <v>52</v>
      </c>
      <c r="G44" s="22" t="s">
        <v>228</v>
      </c>
      <c r="H44" s="13" t="s">
        <v>126</v>
      </c>
      <c r="I44" s="13" t="s">
        <v>127</v>
      </c>
      <c r="J44" s="13" t="s">
        <v>125</v>
      </c>
      <c r="K44" s="110">
        <v>3</v>
      </c>
      <c r="L44" s="163" t="s">
        <v>451</v>
      </c>
    </row>
    <row r="45" spans="1:12" ht="90.75" customHeight="1" x14ac:dyDescent="0.25">
      <c r="A45" s="146">
        <v>30</v>
      </c>
      <c r="B45" s="13" t="s">
        <v>138</v>
      </c>
      <c r="C45" s="18" t="s">
        <v>100</v>
      </c>
      <c r="D45" s="118"/>
      <c r="E45" s="119"/>
      <c r="F45" s="13" t="s">
        <v>54</v>
      </c>
      <c r="G45" s="22" t="s">
        <v>258</v>
      </c>
      <c r="H45" s="13" t="s">
        <v>200</v>
      </c>
      <c r="I45" s="13" t="s">
        <v>128</v>
      </c>
      <c r="J45" s="13" t="s">
        <v>259</v>
      </c>
      <c r="K45" s="110">
        <v>3</v>
      </c>
      <c r="L45" s="165" t="s">
        <v>452</v>
      </c>
    </row>
    <row r="46" spans="1:12" ht="150.75" customHeight="1" x14ac:dyDescent="0.25">
      <c r="A46" s="146">
        <v>31</v>
      </c>
      <c r="B46" s="13" t="s">
        <v>16</v>
      </c>
      <c r="C46" s="18" t="s">
        <v>100</v>
      </c>
      <c r="D46" s="118"/>
      <c r="E46" s="119"/>
      <c r="F46" s="12" t="s">
        <v>121</v>
      </c>
      <c r="G46" s="22" t="s">
        <v>260</v>
      </c>
      <c r="H46" s="22" t="s">
        <v>59</v>
      </c>
      <c r="I46" s="22" t="s">
        <v>60</v>
      </c>
      <c r="J46" s="22" t="s">
        <v>61</v>
      </c>
      <c r="K46" s="110">
        <v>2</v>
      </c>
      <c r="L46" s="165" t="s">
        <v>401</v>
      </c>
    </row>
    <row r="47" spans="1:12" ht="91.5" customHeight="1" x14ac:dyDescent="0.25">
      <c r="A47" s="146">
        <v>32</v>
      </c>
      <c r="B47" s="21" t="s">
        <v>55</v>
      </c>
      <c r="C47" s="18" t="s">
        <v>100</v>
      </c>
      <c r="D47" s="118"/>
      <c r="E47" s="119"/>
      <c r="F47" s="13" t="s">
        <v>50</v>
      </c>
      <c r="G47" s="12" t="s">
        <v>62</v>
      </c>
      <c r="H47" s="13" t="s">
        <v>261</v>
      </c>
      <c r="I47" s="13" t="s">
        <v>262</v>
      </c>
      <c r="J47" s="13" t="s">
        <v>263</v>
      </c>
      <c r="K47" s="110">
        <v>2</v>
      </c>
      <c r="L47" s="174" t="s">
        <v>429</v>
      </c>
    </row>
    <row r="48" spans="1:12" ht="18.75" x14ac:dyDescent="0.3">
      <c r="A48" s="147"/>
      <c r="B48" s="75" t="s">
        <v>78</v>
      </c>
      <c r="C48" s="75"/>
      <c r="D48" s="75"/>
      <c r="E48" s="75"/>
      <c r="F48" s="58"/>
      <c r="G48" s="58"/>
      <c r="H48" s="58"/>
      <c r="I48" s="190" t="s">
        <v>80</v>
      </c>
      <c r="J48" s="190"/>
      <c r="K48" s="79">
        <f>K31+K30+K29+K34+K28+K26+K35+K25+K24+K23+K22+K21+K20+K19+K18+K16+K15+K14+K13+K12+K11+K10+K9</f>
        <v>45</v>
      </c>
      <c r="L48" s="148"/>
    </row>
    <row r="49" spans="1:12" ht="18.75" x14ac:dyDescent="0.3">
      <c r="A49" s="147"/>
      <c r="B49" s="75" t="s">
        <v>79</v>
      </c>
      <c r="C49" s="75"/>
      <c r="D49" s="75"/>
      <c r="E49" s="75"/>
      <c r="F49" s="58"/>
      <c r="G49" s="58"/>
      <c r="H49" s="58"/>
      <c r="I49" s="190" t="s">
        <v>81</v>
      </c>
      <c r="J49" s="190"/>
      <c r="K49" s="79">
        <f>K47+K46+K45+K44+K43+K41+K40+K38+K37</f>
        <v>23</v>
      </c>
      <c r="L49" s="148"/>
    </row>
    <row r="50" spans="1:12" ht="24" thickBot="1" x14ac:dyDescent="0.4">
      <c r="A50" s="149"/>
      <c r="B50" s="183" t="s">
        <v>72</v>
      </c>
      <c r="C50" s="183"/>
      <c r="D50" s="183"/>
      <c r="E50" s="183"/>
      <c r="F50" s="183"/>
      <c r="G50" s="183"/>
      <c r="H50" s="183"/>
      <c r="I50" s="183"/>
      <c r="J50" s="183"/>
      <c r="K50" s="151">
        <f>K49+K48</f>
        <v>68</v>
      </c>
      <c r="L50" s="150"/>
    </row>
    <row r="57" spans="1:12" ht="21.75" customHeight="1" x14ac:dyDescent="0.25"/>
  </sheetData>
  <sheetProtection password="EDD3" sheet="1" formatCells="0" formatColumns="0" formatRows="0" selectLockedCells="1"/>
  <mergeCells count="45">
    <mergeCell ref="IR29:IU29"/>
    <mergeCell ref="EZ29:FK29"/>
    <mergeCell ref="FL29:FW29"/>
    <mergeCell ref="FX29:GI29"/>
    <mergeCell ref="GJ29:GU29"/>
    <mergeCell ref="GV29:HG29"/>
    <mergeCell ref="HH29:HS29"/>
    <mergeCell ref="HT29:IE29"/>
    <mergeCell ref="IF29:IQ29"/>
    <mergeCell ref="EN29:EY29"/>
    <mergeCell ref="M29:W29"/>
    <mergeCell ref="X29:AI29"/>
    <mergeCell ref="AJ29:AU29"/>
    <mergeCell ref="AV29:BG29"/>
    <mergeCell ref="BH29:BS29"/>
    <mergeCell ref="CR29:DC29"/>
    <mergeCell ref="DD29:DO29"/>
    <mergeCell ref="DP29:EA29"/>
    <mergeCell ref="EB29:EM29"/>
    <mergeCell ref="BT29:CE29"/>
    <mergeCell ref="CF29:CQ29"/>
    <mergeCell ref="A1:L1"/>
    <mergeCell ref="A4:A5"/>
    <mergeCell ref="A7:L7"/>
    <mergeCell ref="A42:D42"/>
    <mergeCell ref="H4:J4"/>
    <mergeCell ref="A3:L3"/>
    <mergeCell ref="B4:B5"/>
    <mergeCell ref="E4:E5"/>
    <mergeCell ref="C4:C5"/>
    <mergeCell ref="F4:F5"/>
    <mergeCell ref="A2:E2"/>
    <mergeCell ref="F2:G2"/>
    <mergeCell ref="H2:J2"/>
    <mergeCell ref="A27:L27"/>
    <mergeCell ref="A36:D36"/>
    <mergeCell ref="A33:G33"/>
    <mergeCell ref="B50:J50"/>
    <mergeCell ref="K4:K6"/>
    <mergeCell ref="L4:L6"/>
    <mergeCell ref="I48:J48"/>
    <mergeCell ref="A17:L17"/>
    <mergeCell ref="G4:G5"/>
    <mergeCell ref="A8:G8"/>
    <mergeCell ref="I49:J49"/>
  </mergeCells>
  <printOptions horizontalCentered="1"/>
  <pageMargins left="0.19685039370078741" right="0.19685039370078741" top="0.19685039370078741" bottom="0.19685039370078741" header="0" footer="0"/>
  <pageSetup paperSize="9" scale="40" orientation="landscape" r:id="rId1"/>
  <headerFooter scaleWithDoc="0" alignWithMargins="0"/>
  <colBreaks count="1" manualBreakCount="1">
    <brk id="1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view="pageBreakPreview" topLeftCell="A16" zoomScale="91" zoomScaleNormal="80" zoomScaleSheetLayoutView="91" workbookViewId="0">
      <selection activeCell="G16" sqref="G16"/>
    </sheetView>
  </sheetViews>
  <sheetFormatPr defaultRowHeight="15" x14ac:dyDescent="0.25"/>
  <cols>
    <col min="1" max="1" width="7.7109375" customWidth="1"/>
    <col min="2" max="2" width="42.85546875" customWidth="1"/>
    <col min="3" max="3" width="40.28515625" customWidth="1"/>
    <col min="4" max="4" width="25.5703125" customWidth="1"/>
    <col min="5" max="5" width="18.28515625" style="1" customWidth="1"/>
    <col min="6" max="6" width="28.7109375" style="1" customWidth="1"/>
    <col min="7" max="7" width="19.7109375" style="1" customWidth="1"/>
  </cols>
  <sheetData>
    <row r="1" spans="1:7" ht="20.25" x14ac:dyDescent="0.25">
      <c r="A1" s="228" t="s">
        <v>305</v>
      </c>
      <c r="B1" s="228"/>
      <c r="C1" s="228"/>
      <c r="D1" s="228"/>
      <c r="E1" s="228"/>
      <c r="F1" s="228"/>
      <c r="G1" s="228"/>
    </row>
    <row r="2" spans="1:7" s="84" customFormat="1" ht="18.75" x14ac:dyDescent="0.3">
      <c r="A2" s="234" t="s">
        <v>413</v>
      </c>
      <c r="B2" s="234"/>
      <c r="C2" s="234"/>
      <c r="D2" s="233" t="s">
        <v>414</v>
      </c>
      <c r="E2" s="233"/>
      <c r="F2" s="233" t="s">
        <v>415</v>
      </c>
      <c r="G2" s="233"/>
    </row>
    <row r="3" spans="1:7" ht="22.5" x14ac:dyDescent="0.3">
      <c r="A3" s="229" t="s">
        <v>34</v>
      </c>
      <c r="B3" s="229"/>
      <c r="C3" s="229"/>
      <c r="D3" s="229"/>
      <c r="E3" s="229"/>
      <c r="F3" s="229"/>
      <c r="G3" s="229"/>
    </row>
    <row r="4" spans="1:7" ht="18.75" customHeight="1" x14ac:dyDescent="0.25">
      <c r="A4" s="230" t="s">
        <v>6</v>
      </c>
      <c r="B4" s="230" t="s">
        <v>0</v>
      </c>
      <c r="C4" s="231" t="s">
        <v>35</v>
      </c>
      <c r="D4" s="232" t="s">
        <v>88</v>
      </c>
      <c r="E4" s="232" t="s">
        <v>273</v>
      </c>
      <c r="F4" s="232" t="s">
        <v>122</v>
      </c>
      <c r="G4" s="232" t="s">
        <v>3</v>
      </c>
    </row>
    <row r="5" spans="1:7" ht="18.75" customHeight="1" x14ac:dyDescent="0.25">
      <c r="A5" s="230"/>
      <c r="B5" s="230"/>
      <c r="C5" s="231"/>
      <c r="D5" s="232"/>
      <c r="E5" s="232"/>
      <c r="F5" s="232"/>
      <c r="G5" s="232"/>
    </row>
    <row r="6" spans="1:7" ht="168.75" x14ac:dyDescent="0.25">
      <c r="A6" s="14">
        <v>1</v>
      </c>
      <c r="B6" s="59" t="s">
        <v>41</v>
      </c>
      <c r="C6" s="60" t="s">
        <v>53</v>
      </c>
      <c r="D6" s="16" t="s">
        <v>208</v>
      </c>
      <c r="E6" s="97">
        <v>1</v>
      </c>
      <c r="F6" s="175" t="s">
        <v>408</v>
      </c>
      <c r="G6" s="98"/>
    </row>
    <row r="7" spans="1:7" ht="168.75" x14ac:dyDescent="0.25">
      <c r="A7" s="14">
        <v>2</v>
      </c>
      <c r="B7" s="61" t="s">
        <v>229</v>
      </c>
      <c r="C7" s="62" t="s">
        <v>230</v>
      </c>
      <c r="D7" s="16" t="s">
        <v>91</v>
      </c>
      <c r="E7" s="97">
        <v>1</v>
      </c>
      <c r="F7" s="175" t="s">
        <v>440</v>
      </c>
      <c r="G7" s="98"/>
    </row>
    <row r="8" spans="1:7" ht="150" x14ac:dyDescent="0.25">
      <c r="A8" s="14">
        <v>3</v>
      </c>
      <c r="B8" s="61" t="s">
        <v>390</v>
      </c>
      <c r="C8" s="62" t="s">
        <v>391</v>
      </c>
      <c r="D8" s="16" t="s">
        <v>209</v>
      </c>
      <c r="E8" s="97">
        <v>1</v>
      </c>
      <c r="F8" s="175" t="s">
        <v>441</v>
      </c>
      <c r="G8" s="98"/>
    </row>
    <row r="9" spans="1:7" ht="93.75" x14ac:dyDescent="0.25">
      <c r="A9" s="14">
        <v>4</v>
      </c>
      <c r="B9" s="63" t="s">
        <v>210</v>
      </c>
      <c r="C9" s="64" t="s">
        <v>211</v>
      </c>
      <c r="D9" s="19" t="s">
        <v>90</v>
      </c>
      <c r="E9" s="97">
        <v>1</v>
      </c>
      <c r="F9" s="175" t="s">
        <v>442</v>
      </c>
      <c r="G9" s="98"/>
    </row>
    <row r="10" spans="1:7" ht="93.75" x14ac:dyDescent="0.25">
      <c r="A10" s="14">
        <v>5</v>
      </c>
      <c r="B10" s="59" t="s">
        <v>392</v>
      </c>
      <c r="C10" s="60" t="s">
        <v>393</v>
      </c>
      <c r="D10" s="19" t="s">
        <v>90</v>
      </c>
      <c r="E10" s="97">
        <v>1</v>
      </c>
      <c r="F10" s="175" t="s">
        <v>443</v>
      </c>
      <c r="G10" s="98"/>
    </row>
    <row r="11" spans="1:7" ht="118.5" customHeight="1" x14ac:dyDescent="0.25">
      <c r="A11" s="14">
        <v>6</v>
      </c>
      <c r="B11" s="65" t="s">
        <v>142</v>
      </c>
      <c r="C11" s="19" t="s">
        <v>394</v>
      </c>
      <c r="D11" s="19" t="s">
        <v>90</v>
      </c>
      <c r="E11" s="97">
        <v>0</v>
      </c>
      <c r="F11" s="175" t="s">
        <v>444</v>
      </c>
      <c r="G11" s="98"/>
    </row>
    <row r="12" spans="1:7" ht="93" customHeight="1" x14ac:dyDescent="0.25">
      <c r="A12" s="14">
        <v>7</v>
      </c>
      <c r="B12" s="59" t="s">
        <v>42</v>
      </c>
      <c r="C12" s="60" t="s">
        <v>212</v>
      </c>
      <c r="D12" s="19" t="s">
        <v>90</v>
      </c>
      <c r="E12" s="97">
        <v>1</v>
      </c>
      <c r="F12" s="175" t="s">
        <v>445</v>
      </c>
      <c r="G12" s="98"/>
    </row>
    <row r="13" spans="1:7" ht="131.25" x14ac:dyDescent="0.25">
      <c r="A13" s="39">
        <v>8</v>
      </c>
      <c r="B13" s="65" t="s">
        <v>143</v>
      </c>
      <c r="C13" s="64" t="s">
        <v>270</v>
      </c>
      <c r="D13" s="19" t="s">
        <v>89</v>
      </c>
      <c r="E13" s="97">
        <v>1</v>
      </c>
      <c r="F13" s="175" t="s">
        <v>402</v>
      </c>
      <c r="G13" s="98"/>
    </row>
    <row r="14" spans="1:7" ht="82.5" customHeight="1" x14ac:dyDescent="0.25">
      <c r="A14" s="14">
        <v>9</v>
      </c>
      <c r="B14" s="59" t="s">
        <v>43</v>
      </c>
      <c r="C14" s="60" t="s">
        <v>271</v>
      </c>
      <c r="D14" s="16" t="s">
        <v>209</v>
      </c>
      <c r="E14" s="97">
        <v>1</v>
      </c>
      <c r="F14" s="175" t="s">
        <v>409</v>
      </c>
      <c r="G14" s="98"/>
    </row>
    <row r="15" spans="1:7" ht="172.5" customHeight="1" x14ac:dyDescent="0.25">
      <c r="A15" s="39">
        <v>10</v>
      </c>
      <c r="B15" s="65" t="s">
        <v>86</v>
      </c>
      <c r="C15" s="64" t="s">
        <v>87</v>
      </c>
      <c r="D15" s="19" t="s">
        <v>213</v>
      </c>
      <c r="E15" s="97">
        <v>1</v>
      </c>
      <c r="F15" s="175" t="s">
        <v>411</v>
      </c>
      <c r="G15" s="98"/>
    </row>
    <row r="16" spans="1:7" ht="75" x14ac:dyDescent="0.25">
      <c r="A16" s="14">
        <v>11</v>
      </c>
      <c r="B16" s="66" t="s">
        <v>214</v>
      </c>
      <c r="C16" s="64" t="s">
        <v>44</v>
      </c>
      <c r="D16" s="19" t="s">
        <v>231</v>
      </c>
      <c r="E16" s="97">
        <v>1</v>
      </c>
      <c r="F16" s="175" t="s">
        <v>446</v>
      </c>
      <c r="G16" s="98"/>
    </row>
    <row r="17" spans="1:7" ht="150" x14ac:dyDescent="0.25">
      <c r="A17" s="39">
        <v>12</v>
      </c>
      <c r="B17" s="23" t="s">
        <v>219</v>
      </c>
      <c r="C17" s="64" t="s">
        <v>220</v>
      </c>
      <c r="D17" s="19" t="s">
        <v>215</v>
      </c>
      <c r="E17" s="97">
        <v>1</v>
      </c>
      <c r="F17" s="175" t="s">
        <v>410</v>
      </c>
      <c r="G17" s="98"/>
    </row>
    <row r="18" spans="1:7" ht="112.5" x14ac:dyDescent="0.25">
      <c r="A18" s="14">
        <v>13</v>
      </c>
      <c r="B18" s="67" t="s">
        <v>144</v>
      </c>
      <c r="C18" s="60" t="s">
        <v>216</v>
      </c>
      <c r="D18" s="16" t="s">
        <v>217</v>
      </c>
      <c r="E18" s="97">
        <v>1</v>
      </c>
      <c r="F18" s="176" t="s">
        <v>403</v>
      </c>
      <c r="G18" s="99"/>
    </row>
    <row r="19" spans="1:7" ht="69" customHeight="1" x14ac:dyDescent="0.25">
      <c r="A19" s="14">
        <v>14</v>
      </c>
      <c r="B19" s="65" t="s">
        <v>45</v>
      </c>
      <c r="C19" s="68" t="s">
        <v>46</v>
      </c>
      <c r="D19" s="19" t="s">
        <v>218</v>
      </c>
      <c r="E19" s="97">
        <v>1</v>
      </c>
      <c r="F19" s="176" t="s">
        <v>404</v>
      </c>
      <c r="G19" s="99"/>
    </row>
    <row r="20" spans="1:7" ht="27.75" customHeight="1" x14ac:dyDescent="0.3">
      <c r="A20" s="227" t="s">
        <v>27</v>
      </c>
      <c r="B20" s="227"/>
      <c r="C20" s="69"/>
      <c r="D20" s="69"/>
      <c r="E20" s="70">
        <f>E19+E18+E17+E16+E15+E14+E13+E12+E11+E10+E9+E8+E7+E6</f>
        <v>13</v>
      </c>
      <c r="F20" s="20"/>
      <c r="G20" s="20"/>
    </row>
    <row r="21" spans="1:7" x14ac:dyDescent="0.25">
      <c r="A21" s="1"/>
      <c r="B21" s="1"/>
      <c r="C21" s="2"/>
      <c r="D21" s="2"/>
    </row>
    <row r="22" spans="1:7" x14ac:dyDescent="0.25">
      <c r="A22" s="1"/>
      <c r="B22" s="1"/>
      <c r="C22" s="2"/>
      <c r="D22" s="2"/>
    </row>
  </sheetData>
  <sheetProtection password="EDD3" sheet="1" formatCells="0" formatColumns="0" formatRows="0" selectLockedCells="1"/>
  <mergeCells count="13">
    <mergeCell ref="A20:B20"/>
    <mergeCell ref="A1:G1"/>
    <mergeCell ref="A3:G3"/>
    <mergeCell ref="A4:A5"/>
    <mergeCell ref="B4:B5"/>
    <mergeCell ref="C4:C5"/>
    <mergeCell ref="E4:E5"/>
    <mergeCell ref="D2:E2"/>
    <mergeCell ref="A2:C2"/>
    <mergeCell ref="F2:G2"/>
    <mergeCell ref="F4:F5"/>
    <mergeCell ref="G4:G5"/>
    <mergeCell ref="D4:D5"/>
  </mergeCells>
  <printOptions horizontalCentered="1"/>
  <pageMargins left="0.35433070866141736" right="0.31496062992125984" top="0.35433070866141736" bottom="0.35433070866141736" header="0.31496062992125984" footer="0.31496062992125984"/>
  <pageSetup paperSize="9" scale="4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view="pageBreakPreview" topLeftCell="A16" zoomScale="91" zoomScaleSheetLayoutView="91" workbookViewId="0">
      <selection activeCell="H15" sqref="H15"/>
    </sheetView>
  </sheetViews>
  <sheetFormatPr defaultRowHeight="15" x14ac:dyDescent="0.25"/>
  <cols>
    <col min="1" max="1" width="6" customWidth="1"/>
    <col min="2" max="2" width="25.5703125" customWidth="1"/>
    <col min="3" max="3" width="35.140625" customWidth="1"/>
    <col min="4" max="4" width="17" customWidth="1"/>
    <col min="5" max="5" width="18.28515625" customWidth="1"/>
    <col min="6" max="6" width="16.85546875" customWidth="1"/>
    <col min="8" max="8" width="12.7109375" customWidth="1"/>
    <col min="9" max="9" width="13.42578125" customWidth="1"/>
  </cols>
  <sheetData>
    <row r="1" spans="1:9" ht="23.25" x14ac:dyDescent="0.25">
      <c r="A1" s="242" t="s">
        <v>303</v>
      </c>
      <c r="B1" s="242"/>
      <c r="C1" s="242"/>
      <c r="D1" s="242"/>
      <c r="E1" s="242"/>
      <c r="F1" s="242"/>
      <c r="G1" s="242"/>
      <c r="H1" s="242"/>
      <c r="I1" s="242"/>
    </row>
    <row r="2" spans="1:9" s="4" customFormat="1" ht="15.75" x14ac:dyDescent="0.25">
      <c r="A2" s="235" t="s">
        <v>416</v>
      </c>
      <c r="B2" s="235"/>
      <c r="C2" s="235"/>
      <c r="D2" s="236" t="s">
        <v>414</v>
      </c>
      <c r="E2" s="236"/>
      <c r="F2" s="237" t="s">
        <v>415</v>
      </c>
      <c r="G2" s="238"/>
      <c r="H2" s="238"/>
      <c r="I2" s="239"/>
    </row>
    <row r="3" spans="1:9" ht="23.25" x14ac:dyDescent="0.25">
      <c r="A3" s="243" t="s">
        <v>29</v>
      </c>
      <c r="B3" s="243"/>
      <c r="C3" s="243"/>
      <c r="D3" s="243"/>
      <c r="E3" s="243"/>
      <c r="F3" s="243"/>
      <c r="G3" s="243"/>
      <c r="H3" s="243"/>
      <c r="I3" s="243"/>
    </row>
    <row r="4" spans="1:9" ht="15" customHeight="1" x14ac:dyDescent="0.25">
      <c r="A4" s="244" t="s">
        <v>6</v>
      </c>
      <c r="B4" s="244" t="s">
        <v>0</v>
      </c>
      <c r="C4" s="245" t="s">
        <v>308</v>
      </c>
      <c r="D4" s="245" t="s">
        <v>7</v>
      </c>
      <c r="E4" s="246" t="s">
        <v>145</v>
      </c>
      <c r="F4" s="247"/>
      <c r="G4" s="248" t="s">
        <v>94</v>
      </c>
      <c r="H4" s="248" t="s">
        <v>122</v>
      </c>
      <c r="I4" s="250" t="s">
        <v>3</v>
      </c>
    </row>
    <row r="5" spans="1:9" ht="106.5" customHeight="1" x14ac:dyDescent="0.25">
      <c r="A5" s="244"/>
      <c r="B5" s="244"/>
      <c r="C5" s="245"/>
      <c r="D5" s="245"/>
      <c r="E5" s="92">
        <v>1</v>
      </c>
      <c r="F5" s="92">
        <v>0</v>
      </c>
      <c r="G5" s="249"/>
      <c r="H5" s="249"/>
      <c r="I5" s="251"/>
    </row>
    <row r="6" spans="1:9" ht="60" x14ac:dyDescent="0.25">
      <c r="A6" s="86">
        <v>1</v>
      </c>
      <c r="B6" s="3" t="s">
        <v>28</v>
      </c>
      <c r="C6" s="3" t="s">
        <v>146</v>
      </c>
      <c r="D6" s="45" t="s">
        <v>147</v>
      </c>
      <c r="E6" s="44" t="s">
        <v>286</v>
      </c>
      <c r="F6" s="44" t="s">
        <v>148</v>
      </c>
      <c r="G6" s="93">
        <v>1</v>
      </c>
      <c r="H6" s="94" t="s">
        <v>430</v>
      </c>
      <c r="I6" s="95"/>
    </row>
    <row r="7" spans="1:9" ht="78.75" x14ac:dyDescent="0.25">
      <c r="A7" s="86">
        <v>2</v>
      </c>
      <c r="B7" s="3" t="s">
        <v>149</v>
      </c>
      <c r="C7" s="3" t="s">
        <v>150</v>
      </c>
      <c r="D7" s="45" t="s">
        <v>151</v>
      </c>
      <c r="E7" s="44" t="s">
        <v>152</v>
      </c>
      <c r="F7" s="44" t="s">
        <v>153</v>
      </c>
      <c r="G7" s="93">
        <v>1</v>
      </c>
      <c r="H7" s="94" t="s">
        <v>405</v>
      </c>
      <c r="I7" s="95"/>
    </row>
    <row r="8" spans="1:9" ht="125.25" customHeight="1" x14ac:dyDescent="0.25">
      <c r="A8" s="86">
        <v>3</v>
      </c>
      <c r="B8" s="3" t="s">
        <v>22</v>
      </c>
      <c r="C8" s="44" t="s">
        <v>154</v>
      </c>
      <c r="D8" s="44" t="s">
        <v>155</v>
      </c>
      <c r="E8" s="44" t="s">
        <v>156</v>
      </c>
      <c r="F8" s="44" t="s">
        <v>157</v>
      </c>
      <c r="G8" s="179">
        <v>1</v>
      </c>
      <c r="H8" s="180" t="s">
        <v>431</v>
      </c>
      <c r="I8" s="95"/>
    </row>
    <row r="9" spans="1:9" ht="128.25" customHeight="1" x14ac:dyDescent="0.25">
      <c r="A9" s="86">
        <v>4</v>
      </c>
      <c r="B9" s="3" t="s">
        <v>287</v>
      </c>
      <c r="C9" s="44" t="s">
        <v>158</v>
      </c>
      <c r="D9" s="45" t="s">
        <v>159</v>
      </c>
      <c r="E9" s="44" t="s">
        <v>160</v>
      </c>
      <c r="F9" s="44" t="s">
        <v>161</v>
      </c>
      <c r="G9" s="93">
        <v>1</v>
      </c>
      <c r="H9" s="94" t="s">
        <v>432</v>
      </c>
      <c r="I9" s="95"/>
    </row>
    <row r="10" spans="1:9" ht="75.75" customHeight="1" x14ac:dyDescent="0.25">
      <c r="A10" s="86">
        <v>5</v>
      </c>
      <c r="B10" s="3" t="s">
        <v>30</v>
      </c>
      <c r="C10" s="45" t="s">
        <v>201</v>
      </c>
      <c r="D10" s="45" t="s">
        <v>162</v>
      </c>
      <c r="E10" s="44" t="s">
        <v>202</v>
      </c>
      <c r="F10" s="44" t="s">
        <v>288</v>
      </c>
      <c r="G10" s="93">
        <v>1</v>
      </c>
      <c r="H10" s="94" t="s">
        <v>399</v>
      </c>
      <c r="I10" s="95"/>
    </row>
    <row r="11" spans="1:9" ht="92.25" customHeight="1" x14ac:dyDescent="0.25">
      <c r="A11" s="86">
        <v>6</v>
      </c>
      <c r="B11" s="3" t="s">
        <v>31</v>
      </c>
      <c r="C11" s="45" t="s">
        <v>163</v>
      </c>
      <c r="D11" s="45" t="s">
        <v>164</v>
      </c>
      <c r="E11" s="44" t="s">
        <v>289</v>
      </c>
      <c r="F11" s="44" t="s">
        <v>165</v>
      </c>
      <c r="G11" s="93">
        <v>1</v>
      </c>
      <c r="H11" s="94" t="s">
        <v>433</v>
      </c>
      <c r="I11" s="95"/>
    </row>
    <row r="12" spans="1:9" ht="90" x14ac:dyDescent="0.25">
      <c r="A12" s="86">
        <v>7</v>
      </c>
      <c r="B12" s="3" t="s">
        <v>47</v>
      </c>
      <c r="C12" s="44" t="s">
        <v>166</v>
      </c>
      <c r="D12" s="44" t="s">
        <v>167</v>
      </c>
      <c r="E12" s="44" t="s">
        <v>168</v>
      </c>
      <c r="F12" s="44" t="s">
        <v>169</v>
      </c>
      <c r="G12" s="93">
        <v>1</v>
      </c>
      <c r="H12" s="94" t="s">
        <v>434</v>
      </c>
      <c r="I12" s="95"/>
    </row>
    <row r="13" spans="1:9" ht="78.75" x14ac:dyDescent="0.25">
      <c r="A13" s="86">
        <v>8</v>
      </c>
      <c r="B13" s="3" t="s">
        <v>32</v>
      </c>
      <c r="C13" s="45" t="s">
        <v>23</v>
      </c>
      <c r="D13" s="45" t="s">
        <v>24</v>
      </c>
      <c r="E13" s="44" t="s">
        <v>170</v>
      </c>
      <c r="F13" s="44" t="s">
        <v>171</v>
      </c>
      <c r="G13" s="93">
        <v>1</v>
      </c>
      <c r="H13" s="94" t="s">
        <v>435</v>
      </c>
      <c r="I13" s="95"/>
    </row>
    <row r="14" spans="1:9" ht="63" x14ac:dyDescent="0.25">
      <c r="A14" s="86">
        <v>9</v>
      </c>
      <c r="B14" s="3" t="s">
        <v>33</v>
      </c>
      <c r="C14" s="45" t="s">
        <v>25</v>
      </c>
      <c r="D14" s="45" t="s">
        <v>26</v>
      </c>
      <c r="E14" s="44" t="s">
        <v>172</v>
      </c>
      <c r="F14" s="44" t="s">
        <v>173</v>
      </c>
      <c r="G14" s="93">
        <v>1</v>
      </c>
      <c r="H14" s="94" t="s">
        <v>436</v>
      </c>
      <c r="I14" s="95"/>
    </row>
    <row r="15" spans="1:9" ht="90" x14ac:dyDescent="0.25">
      <c r="A15" s="86">
        <v>10</v>
      </c>
      <c r="B15" s="3" t="s">
        <v>290</v>
      </c>
      <c r="C15" s="45" t="s">
        <v>291</v>
      </c>
      <c r="D15" s="44" t="s">
        <v>292</v>
      </c>
      <c r="E15" s="44" t="s">
        <v>174</v>
      </c>
      <c r="F15" s="44" t="s">
        <v>175</v>
      </c>
      <c r="G15" s="93">
        <v>1</v>
      </c>
      <c r="H15" s="94" t="s">
        <v>453</v>
      </c>
      <c r="I15" s="95"/>
    </row>
    <row r="16" spans="1:9" ht="90" x14ac:dyDescent="0.25">
      <c r="A16" s="86">
        <v>11</v>
      </c>
      <c r="B16" s="3" t="s">
        <v>92</v>
      </c>
      <c r="C16" s="45" t="s">
        <v>176</v>
      </c>
      <c r="D16" s="44" t="s">
        <v>177</v>
      </c>
      <c r="E16" s="44" t="s">
        <v>293</v>
      </c>
      <c r="F16" s="44" t="s">
        <v>178</v>
      </c>
      <c r="G16" s="93">
        <v>1</v>
      </c>
      <c r="H16" s="94" t="s">
        <v>437</v>
      </c>
      <c r="I16" s="95"/>
    </row>
    <row r="17" spans="1:9" ht="75" x14ac:dyDescent="0.25">
      <c r="A17" s="87">
        <v>12</v>
      </c>
      <c r="B17" s="3" t="s">
        <v>179</v>
      </c>
      <c r="C17" s="45" t="s">
        <v>203</v>
      </c>
      <c r="D17" s="44" t="s">
        <v>204</v>
      </c>
      <c r="E17" s="44" t="s">
        <v>205</v>
      </c>
      <c r="F17" s="88" t="s">
        <v>294</v>
      </c>
      <c r="G17" s="93">
        <v>1</v>
      </c>
      <c r="H17" s="94" t="s">
        <v>438</v>
      </c>
      <c r="I17" s="95"/>
    </row>
    <row r="18" spans="1:9" ht="110.25" x14ac:dyDescent="0.25">
      <c r="A18" s="89">
        <v>13</v>
      </c>
      <c r="B18" s="90" t="s">
        <v>206</v>
      </c>
      <c r="C18" s="90" t="s">
        <v>295</v>
      </c>
      <c r="D18" s="90" t="s">
        <v>296</v>
      </c>
      <c r="E18" s="91" t="s">
        <v>297</v>
      </c>
      <c r="F18" s="90" t="s">
        <v>207</v>
      </c>
      <c r="G18" s="93">
        <v>0</v>
      </c>
      <c r="H18" s="177" t="s">
        <v>439</v>
      </c>
      <c r="I18" s="96"/>
    </row>
    <row r="19" spans="1:9" ht="22.5" customHeight="1" x14ac:dyDescent="0.25">
      <c r="A19" s="240" t="s">
        <v>27</v>
      </c>
      <c r="B19" s="241"/>
      <c r="C19" s="9"/>
      <c r="D19" s="9"/>
      <c r="E19" s="9"/>
      <c r="F19" s="9"/>
      <c r="G19" s="71">
        <f>G18+G17+G16+G15+G14+G13+G12+G11+G10+G9+G8+G7+G6</f>
        <v>12</v>
      </c>
      <c r="H19" s="9"/>
      <c r="I19" s="9"/>
    </row>
    <row r="20" spans="1:9" x14ac:dyDescent="0.25">
      <c r="A20" s="1"/>
      <c r="B20" s="1"/>
      <c r="C20" s="1"/>
      <c r="D20" s="1"/>
      <c r="E20" s="1"/>
      <c r="F20" s="1"/>
      <c r="G20" s="1"/>
      <c r="H20" s="1"/>
      <c r="I20" s="1"/>
    </row>
  </sheetData>
  <sheetProtection password="EDD3" sheet="1" formatCells="0" formatColumns="0" formatRows="0" selectLockedCells="1"/>
  <mergeCells count="14">
    <mergeCell ref="A2:C2"/>
    <mergeCell ref="D2:E2"/>
    <mergeCell ref="F2:I2"/>
    <mergeCell ref="A19:B19"/>
    <mergeCell ref="A1:I1"/>
    <mergeCell ref="A3:I3"/>
    <mergeCell ref="A4:A5"/>
    <mergeCell ref="B4:B5"/>
    <mergeCell ref="C4:C5"/>
    <mergeCell ref="D4:D5"/>
    <mergeCell ref="E4:F4"/>
    <mergeCell ref="G4:G5"/>
    <mergeCell ref="H4:H5"/>
    <mergeCell ref="I4:I5"/>
  </mergeCells>
  <printOptions horizontalCentered="1"/>
  <pageMargins left="0.23622047244094491" right="0.23622047244094491" top="0.39370078740157483" bottom="0.19685039370078741" header="0.31496062992125984" footer="0.31496062992125984"/>
  <pageSetup paperSize="9" scale="5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tabSelected="1" workbookViewId="0">
      <selection activeCell="F10" sqref="F10"/>
    </sheetView>
  </sheetViews>
  <sheetFormatPr defaultRowHeight="15" x14ac:dyDescent="0.25"/>
  <cols>
    <col min="1" max="1" width="7.5703125" customWidth="1"/>
    <col min="2" max="2" width="23.85546875" customWidth="1"/>
    <col min="3" max="3" width="16.42578125" customWidth="1"/>
    <col min="4" max="4" width="14.5703125" customWidth="1"/>
    <col min="5" max="5" width="18.28515625" customWidth="1"/>
    <col min="6" max="6" width="17.85546875" customWidth="1"/>
    <col min="7" max="7" width="14.85546875" customWidth="1"/>
  </cols>
  <sheetData>
    <row r="1" spans="1:8" s="1" customFormat="1" x14ac:dyDescent="0.25">
      <c r="A1" s="269" t="s">
        <v>284</v>
      </c>
      <c r="B1" s="269"/>
      <c r="C1" s="269"/>
      <c r="D1" s="269"/>
      <c r="E1" s="269"/>
      <c r="F1" s="269"/>
      <c r="G1" s="269"/>
      <c r="H1" s="269"/>
    </row>
    <row r="2" spans="1:8" s="83" customFormat="1" ht="12.75" x14ac:dyDescent="0.2">
      <c r="A2" s="274" t="s">
        <v>300</v>
      </c>
      <c r="B2" s="274"/>
      <c r="C2" s="274"/>
      <c r="D2" s="275" t="s">
        <v>301</v>
      </c>
      <c r="E2" s="275"/>
      <c r="F2" s="267" t="s">
        <v>302</v>
      </c>
      <c r="G2" s="267"/>
      <c r="H2" s="267"/>
    </row>
    <row r="3" spans="1:8" ht="15" customHeight="1" x14ac:dyDescent="0.25">
      <c r="A3" s="268" t="s">
        <v>73</v>
      </c>
      <c r="B3" s="268"/>
      <c r="C3" s="268"/>
      <c r="D3" s="268"/>
      <c r="E3" s="268"/>
      <c r="F3" s="268"/>
      <c r="G3" s="268"/>
      <c r="H3" s="268"/>
    </row>
    <row r="4" spans="1:8" s="1" customFormat="1" ht="43.5" customHeight="1" x14ac:dyDescent="0.25">
      <c r="A4" s="24" t="s">
        <v>277</v>
      </c>
      <c r="B4" s="24" t="s">
        <v>64</v>
      </c>
      <c r="C4" s="24" t="s">
        <v>70</v>
      </c>
      <c r="D4" s="24" t="s">
        <v>65</v>
      </c>
      <c r="E4" s="24" t="s">
        <v>276</v>
      </c>
      <c r="F4" s="257" t="s">
        <v>275</v>
      </c>
      <c r="G4" s="270"/>
      <c r="H4" s="258"/>
    </row>
    <row r="5" spans="1:8" s="1" customFormat="1" ht="15.75" x14ac:dyDescent="0.25">
      <c r="A5" s="271" t="s">
        <v>69</v>
      </c>
      <c r="B5" s="272"/>
      <c r="C5" s="272"/>
      <c r="D5" s="272"/>
      <c r="E5" s="272"/>
      <c r="F5" s="272"/>
      <c r="G5" s="272"/>
      <c r="H5" s="273"/>
    </row>
    <row r="6" spans="1:8" s="1" customFormat="1" ht="15" customHeight="1" x14ac:dyDescent="0.25">
      <c r="A6" s="24">
        <v>1</v>
      </c>
      <c r="B6" s="27" t="s">
        <v>34</v>
      </c>
      <c r="C6" s="24">
        <v>14</v>
      </c>
      <c r="D6" s="24">
        <v>14</v>
      </c>
      <c r="E6" s="24">
        <v>11</v>
      </c>
      <c r="F6" s="254">
        <v>78.599999999999994</v>
      </c>
      <c r="G6" s="255"/>
      <c r="H6" s="256"/>
    </row>
    <row r="7" spans="1:8" s="1" customFormat="1" x14ac:dyDescent="0.25">
      <c r="A7" s="24">
        <v>2</v>
      </c>
      <c r="B7" s="27" t="s">
        <v>63</v>
      </c>
      <c r="C7" s="24">
        <v>13</v>
      </c>
      <c r="D7" s="24">
        <v>13</v>
      </c>
      <c r="E7" s="24">
        <v>9</v>
      </c>
      <c r="F7" s="254">
        <v>69.2</v>
      </c>
      <c r="G7" s="255"/>
      <c r="H7" s="256"/>
    </row>
    <row r="8" spans="1:8" ht="15" customHeight="1" x14ac:dyDescent="0.25">
      <c r="A8" s="261" t="s">
        <v>309</v>
      </c>
      <c r="B8" s="262"/>
      <c r="C8" s="262"/>
      <c r="D8" s="262"/>
      <c r="E8" s="262"/>
      <c r="F8" s="262"/>
      <c r="G8" s="262"/>
      <c r="H8" s="263"/>
    </row>
    <row r="9" spans="1:8" s="1" customFormat="1" ht="31.5" customHeight="1" x14ac:dyDescent="0.25">
      <c r="A9" s="24"/>
      <c r="B9" s="24" t="s">
        <v>64</v>
      </c>
      <c r="C9" s="24" t="s">
        <v>65</v>
      </c>
      <c r="D9" s="24" t="s">
        <v>83</v>
      </c>
      <c r="E9" s="24" t="s">
        <v>84</v>
      </c>
      <c r="F9" s="24" t="s">
        <v>274</v>
      </c>
      <c r="G9" s="257" t="s">
        <v>3</v>
      </c>
      <c r="H9" s="258"/>
    </row>
    <row r="10" spans="1:8" s="1" customFormat="1" x14ac:dyDescent="0.25">
      <c r="A10" s="24">
        <v>1</v>
      </c>
      <c r="B10" s="27" t="s">
        <v>34</v>
      </c>
      <c r="C10" s="24">
        <v>14</v>
      </c>
      <c r="D10" s="24">
        <f>'Org capacity'!E20</f>
        <v>13</v>
      </c>
      <c r="E10" s="30">
        <f>D10/C10*100</f>
        <v>92.857142857142861</v>
      </c>
      <c r="F10" s="123"/>
      <c r="G10" s="259"/>
      <c r="H10" s="260"/>
    </row>
    <row r="11" spans="1:8" s="1" customFormat="1" x14ac:dyDescent="0.25">
      <c r="A11" s="24">
        <v>2</v>
      </c>
      <c r="B11" s="27" t="s">
        <v>63</v>
      </c>
      <c r="C11" s="24">
        <v>13</v>
      </c>
      <c r="D11" s="24">
        <f>'Finance '!G19</f>
        <v>12</v>
      </c>
      <c r="E11" s="30">
        <f>D11/C11*100</f>
        <v>92.307692307692307</v>
      </c>
      <c r="F11" s="123"/>
      <c r="G11" s="259"/>
      <c r="H11" s="260"/>
    </row>
    <row r="12" spans="1:8" ht="15" customHeight="1" x14ac:dyDescent="0.25">
      <c r="A12" s="261" t="s">
        <v>306</v>
      </c>
      <c r="B12" s="262"/>
      <c r="C12" s="262"/>
      <c r="D12" s="262"/>
      <c r="E12" s="262"/>
      <c r="F12" s="262"/>
      <c r="G12" s="262"/>
      <c r="H12" s="263"/>
    </row>
    <row r="13" spans="1:8" x14ac:dyDescent="0.25">
      <c r="A13" s="264" t="s">
        <v>85</v>
      </c>
      <c r="B13" s="265"/>
      <c r="C13" s="265"/>
      <c r="D13" s="265"/>
      <c r="E13" s="265"/>
      <c r="F13" s="265"/>
      <c r="G13" s="265"/>
      <c r="H13" s="266"/>
    </row>
    <row r="14" spans="1:8" ht="45" x14ac:dyDescent="0.25">
      <c r="A14" s="72" t="s">
        <v>277</v>
      </c>
      <c r="B14" s="72" t="s">
        <v>64</v>
      </c>
      <c r="C14" s="72" t="s">
        <v>279</v>
      </c>
      <c r="D14" s="72" t="s">
        <v>65</v>
      </c>
      <c r="E14" s="72" t="s">
        <v>282</v>
      </c>
      <c r="F14" s="72" t="s">
        <v>280</v>
      </c>
      <c r="G14" s="72" t="s">
        <v>283</v>
      </c>
      <c r="H14" s="72" t="s">
        <v>281</v>
      </c>
    </row>
    <row r="15" spans="1:8" ht="15.75" x14ac:dyDescent="0.25">
      <c r="A15" s="122">
        <v>1</v>
      </c>
      <c r="B15" s="73" t="s">
        <v>82</v>
      </c>
      <c r="C15" s="73">
        <v>18</v>
      </c>
      <c r="D15" s="73">
        <f>C15*3</f>
        <v>54</v>
      </c>
      <c r="E15" s="73">
        <f>D15*80/100</f>
        <v>43.2</v>
      </c>
      <c r="F15" s="80">
        <f>'Programme delivery'!K48</f>
        <v>45</v>
      </c>
      <c r="G15" s="74">
        <f>'Programme delivery'!K48*80%</f>
        <v>36</v>
      </c>
      <c r="H15" s="82">
        <f>G15/E15*100</f>
        <v>83.333333333333329</v>
      </c>
    </row>
    <row r="16" spans="1:8" ht="15.75" x14ac:dyDescent="0.25">
      <c r="A16" s="122">
        <v>2</v>
      </c>
      <c r="B16" s="73" t="s">
        <v>77</v>
      </c>
      <c r="C16" s="73">
        <v>9</v>
      </c>
      <c r="D16" s="73">
        <f>C16*3</f>
        <v>27</v>
      </c>
      <c r="E16" s="73">
        <f>D16*50/100</f>
        <v>13.5</v>
      </c>
      <c r="F16" s="80">
        <f>'Programme delivery'!K49</f>
        <v>23</v>
      </c>
      <c r="G16" s="74">
        <f>'Programme delivery'!K49*50%</f>
        <v>11.5</v>
      </c>
      <c r="H16" s="82">
        <f>G16/E16*100</f>
        <v>85.18518518518519</v>
      </c>
    </row>
    <row r="17" spans="1:8" ht="15.75" x14ac:dyDescent="0.25">
      <c r="A17" s="269" t="s">
        <v>72</v>
      </c>
      <c r="B17" s="269"/>
      <c r="C17" s="73">
        <f>SUM(C15:C16)</f>
        <v>27</v>
      </c>
      <c r="D17" s="73">
        <f>SUM(D15:D16)</f>
        <v>81</v>
      </c>
      <c r="E17" s="73">
        <f>SUM(E15:E16)</f>
        <v>56.7</v>
      </c>
      <c r="F17" s="73">
        <f>SUM(F15:F16)</f>
        <v>68</v>
      </c>
      <c r="G17" s="73">
        <f>SUM(G15:G16)</f>
        <v>47.5</v>
      </c>
      <c r="H17" s="82">
        <f>G17/E17*100</f>
        <v>83.774250440917115</v>
      </c>
    </row>
    <row r="18" spans="1:8" x14ac:dyDescent="0.25">
      <c r="A18" s="253" t="s">
        <v>397</v>
      </c>
      <c r="B18" s="253"/>
      <c r="C18" s="253"/>
      <c r="D18" s="253"/>
      <c r="E18" s="252"/>
      <c r="F18" s="252"/>
      <c r="G18" s="252"/>
      <c r="H18" s="252"/>
    </row>
  </sheetData>
  <sheetProtection password="EDD3" sheet="1" formatCells="0" formatColumns="0" formatRows="0" selectLockedCells="1"/>
  <mergeCells count="18">
    <mergeCell ref="F2:H2"/>
    <mergeCell ref="A3:H3"/>
    <mergeCell ref="A17:B17"/>
    <mergeCell ref="A1:H1"/>
    <mergeCell ref="F4:H4"/>
    <mergeCell ref="A5:H5"/>
    <mergeCell ref="F6:H6"/>
    <mergeCell ref="A2:C2"/>
    <mergeCell ref="D2:E2"/>
    <mergeCell ref="E18:H18"/>
    <mergeCell ref="A18:D18"/>
    <mergeCell ref="F7:H7"/>
    <mergeCell ref="G9:H9"/>
    <mergeCell ref="G10:H10"/>
    <mergeCell ref="G11:H11"/>
    <mergeCell ref="A12:H12"/>
    <mergeCell ref="A13:H13"/>
    <mergeCell ref="A8:H8"/>
  </mergeCells>
  <conditionalFormatting sqref="F10:F11">
    <cfRule type="cellIs" dxfId="0" priority="4" stopIfTrue="1" operator="greaterThan">
      <formula>69.99</formula>
    </cfRule>
  </conditionalFormatting>
  <pageMargins left="0.7" right="0.7" top="0.75" bottom="0.75" header="0.3" footer="0.3"/>
  <pageSetup scale="9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view="pageBreakPreview" zoomScaleSheetLayoutView="100" workbookViewId="0">
      <selection activeCell="F10" sqref="F10"/>
    </sheetView>
  </sheetViews>
  <sheetFormatPr defaultColWidth="9.140625" defaultRowHeight="15" x14ac:dyDescent="0.25"/>
  <cols>
    <col min="1" max="1" width="7.5703125" style="1" customWidth="1"/>
    <col min="2" max="2" width="23.85546875" style="1" customWidth="1"/>
    <col min="3" max="3" width="16.42578125" style="1" customWidth="1"/>
    <col min="4" max="4" width="14.5703125" style="1" customWidth="1"/>
    <col min="5" max="5" width="18.28515625" style="1" customWidth="1"/>
    <col min="6" max="6" width="19.140625" style="1" customWidth="1"/>
    <col min="7" max="7" width="14.85546875" style="1" customWidth="1"/>
    <col min="8" max="16384" width="9.140625" style="1"/>
  </cols>
  <sheetData>
    <row r="1" spans="1:8" x14ac:dyDescent="0.25">
      <c r="A1" s="292" t="s">
        <v>310</v>
      </c>
      <c r="B1" s="293"/>
      <c r="C1" s="293"/>
      <c r="D1" s="293"/>
      <c r="E1" s="293"/>
      <c r="F1" s="293"/>
      <c r="G1" s="293"/>
      <c r="H1" s="294"/>
    </row>
    <row r="2" spans="1:8" ht="15" customHeight="1" x14ac:dyDescent="0.25">
      <c r="A2" s="295" t="s">
        <v>300</v>
      </c>
      <c r="B2" s="296"/>
      <c r="C2" s="296"/>
      <c r="D2" s="297" t="s">
        <v>301</v>
      </c>
      <c r="E2" s="297"/>
      <c r="F2" s="298" t="s">
        <v>302</v>
      </c>
      <c r="G2" s="299"/>
      <c r="H2" s="300"/>
    </row>
    <row r="3" spans="1:8" ht="20.25" customHeight="1" x14ac:dyDescent="0.25">
      <c r="A3" s="301" t="s">
        <v>73</v>
      </c>
      <c r="B3" s="302"/>
      <c r="C3" s="302"/>
      <c r="D3" s="302"/>
      <c r="E3" s="302"/>
      <c r="F3" s="302"/>
      <c r="G3" s="302"/>
      <c r="H3" s="303"/>
    </row>
    <row r="4" spans="1:8" ht="30" customHeight="1" x14ac:dyDescent="0.25">
      <c r="A4" s="153" t="s">
        <v>277</v>
      </c>
      <c r="B4" s="162" t="s">
        <v>64</v>
      </c>
      <c r="C4" s="162" t="s">
        <v>70</v>
      </c>
      <c r="D4" s="162" t="s">
        <v>65</v>
      </c>
      <c r="E4" s="162" t="s">
        <v>276</v>
      </c>
      <c r="F4" s="276" t="s">
        <v>275</v>
      </c>
      <c r="G4" s="276"/>
      <c r="H4" s="277"/>
    </row>
    <row r="5" spans="1:8" ht="15" customHeight="1" x14ac:dyDescent="0.25">
      <c r="A5" s="287" t="s">
        <v>69</v>
      </c>
      <c r="B5" s="288"/>
      <c r="C5" s="288"/>
      <c r="D5" s="288"/>
      <c r="E5" s="288"/>
      <c r="F5" s="288"/>
      <c r="G5" s="288"/>
      <c r="H5" s="289"/>
    </row>
    <row r="6" spans="1:8" ht="15" customHeight="1" x14ac:dyDescent="0.25">
      <c r="A6" s="153">
        <v>1</v>
      </c>
      <c r="B6" s="27" t="s">
        <v>34</v>
      </c>
      <c r="C6" s="162">
        <v>14</v>
      </c>
      <c r="D6" s="162">
        <v>14</v>
      </c>
      <c r="E6" s="162">
        <v>11</v>
      </c>
      <c r="F6" s="290" t="s">
        <v>395</v>
      </c>
      <c r="G6" s="290"/>
      <c r="H6" s="291"/>
    </row>
    <row r="7" spans="1:8" x14ac:dyDescent="0.25">
      <c r="A7" s="153">
        <v>2</v>
      </c>
      <c r="B7" s="27" t="s">
        <v>63</v>
      </c>
      <c r="C7" s="162">
        <v>13</v>
      </c>
      <c r="D7" s="162">
        <v>13</v>
      </c>
      <c r="E7" s="162">
        <v>9</v>
      </c>
      <c r="F7" s="290" t="s">
        <v>396</v>
      </c>
      <c r="G7" s="290"/>
      <c r="H7" s="291"/>
    </row>
    <row r="8" spans="1:8" ht="15.75" customHeight="1" x14ac:dyDescent="0.25">
      <c r="A8" s="280" t="s">
        <v>309</v>
      </c>
      <c r="B8" s="268"/>
      <c r="C8" s="268"/>
      <c r="D8" s="268"/>
      <c r="E8" s="268"/>
      <c r="F8" s="268"/>
      <c r="G8" s="268"/>
      <c r="H8" s="281"/>
    </row>
    <row r="9" spans="1:8" ht="30" x14ac:dyDescent="0.25">
      <c r="A9" s="153"/>
      <c r="B9" s="162" t="s">
        <v>64</v>
      </c>
      <c r="C9" s="162" t="s">
        <v>65</v>
      </c>
      <c r="D9" s="162" t="s">
        <v>83</v>
      </c>
      <c r="E9" s="162" t="s">
        <v>84</v>
      </c>
      <c r="F9" s="160" t="s">
        <v>274</v>
      </c>
      <c r="G9" s="276" t="s">
        <v>3</v>
      </c>
      <c r="H9" s="277"/>
    </row>
    <row r="10" spans="1:8" ht="18.75" customHeight="1" x14ac:dyDescent="0.25">
      <c r="A10" s="153">
        <v>1</v>
      </c>
      <c r="B10" s="27" t="s">
        <v>34</v>
      </c>
      <c r="C10" s="162">
        <v>14</v>
      </c>
      <c r="D10" s="162">
        <f>'Org capacity'!E20</f>
        <v>13</v>
      </c>
      <c r="E10" s="30">
        <f>D10/C10*100</f>
        <v>92.857142857142861</v>
      </c>
      <c r="F10" s="161"/>
      <c r="G10" s="278"/>
      <c r="H10" s="279"/>
    </row>
    <row r="11" spans="1:8" x14ac:dyDescent="0.25">
      <c r="A11" s="153">
        <v>2</v>
      </c>
      <c r="B11" s="27" t="s">
        <v>63</v>
      </c>
      <c r="C11" s="162">
        <v>13</v>
      </c>
      <c r="D11" s="162">
        <f>'Finance '!G19</f>
        <v>12</v>
      </c>
      <c r="E11" s="30">
        <f>D11/C11*100</f>
        <v>92.307692307692307</v>
      </c>
      <c r="F11" s="161"/>
      <c r="G11" s="278"/>
      <c r="H11" s="279"/>
    </row>
    <row r="12" spans="1:8" ht="15" customHeight="1" x14ac:dyDescent="0.25">
      <c r="A12" s="280" t="s">
        <v>306</v>
      </c>
      <c r="B12" s="268"/>
      <c r="C12" s="268"/>
      <c r="D12" s="268"/>
      <c r="E12" s="268"/>
      <c r="F12" s="268"/>
      <c r="G12" s="268"/>
      <c r="H12" s="281"/>
    </row>
    <row r="13" spans="1:8" x14ac:dyDescent="0.25">
      <c r="A13" s="282" t="s">
        <v>85</v>
      </c>
      <c r="B13" s="283"/>
      <c r="C13" s="283"/>
      <c r="D13" s="283"/>
      <c r="E13" s="283"/>
      <c r="F13" s="283"/>
      <c r="G13" s="283"/>
      <c r="H13" s="284"/>
    </row>
    <row r="14" spans="1:8" ht="45" x14ac:dyDescent="0.25">
      <c r="A14" s="154" t="s">
        <v>277</v>
      </c>
      <c r="B14" s="72" t="s">
        <v>64</v>
      </c>
      <c r="C14" s="72" t="s">
        <v>279</v>
      </c>
      <c r="D14" s="72" t="s">
        <v>65</v>
      </c>
      <c r="E14" s="72" t="s">
        <v>282</v>
      </c>
      <c r="F14" s="72" t="s">
        <v>280</v>
      </c>
      <c r="G14" s="72" t="s">
        <v>283</v>
      </c>
      <c r="H14" s="155" t="s">
        <v>281</v>
      </c>
    </row>
    <row r="15" spans="1:8" ht="15.75" x14ac:dyDescent="0.25">
      <c r="A15" s="156">
        <v>1</v>
      </c>
      <c r="B15" s="73" t="s">
        <v>82</v>
      </c>
      <c r="C15" s="73">
        <v>20</v>
      </c>
      <c r="D15" s="73">
        <f>C15*3</f>
        <v>60</v>
      </c>
      <c r="E15" s="73">
        <f>D15*80/100</f>
        <v>48</v>
      </c>
      <c r="F15" s="80">
        <f>'Programme delivery'!K48</f>
        <v>45</v>
      </c>
      <c r="G15" s="74">
        <f>'Programme delivery'!K48*80%</f>
        <v>36</v>
      </c>
      <c r="H15" s="157">
        <f>G15/E15*100</f>
        <v>75</v>
      </c>
    </row>
    <row r="16" spans="1:8" ht="15.75" x14ac:dyDescent="0.25">
      <c r="A16" s="156">
        <v>2</v>
      </c>
      <c r="B16" s="73" t="s">
        <v>77</v>
      </c>
      <c r="C16" s="73">
        <v>9</v>
      </c>
      <c r="D16" s="73">
        <f>C16*3</f>
        <v>27</v>
      </c>
      <c r="E16" s="73">
        <f>D16*50/100</f>
        <v>13.5</v>
      </c>
      <c r="F16" s="80">
        <f>'Programme delivery'!K49</f>
        <v>23</v>
      </c>
      <c r="G16" s="74">
        <f>'Programme delivery'!K49*50%</f>
        <v>11.5</v>
      </c>
      <c r="H16" s="157">
        <f>G16/E16*100</f>
        <v>85.18518518518519</v>
      </c>
    </row>
    <row r="17" spans="1:8" ht="16.5" thickBot="1" x14ac:dyDescent="0.3">
      <c r="A17" s="285" t="s">
        <v>72</v>
      </c>
      <c r="B17" s="286"/>
      <c r="C17" s="158">
        <f>SUM(C15:C16)</f>
        <v>29</v>
      </c>
      <c r="D17" s="158">
        <f>SUM(D15:D16)</f>
        <v>87</v>
      </c>
      <c r="E17" s="158">
        <f>SUM(E15:E16)</f>
        <v>61.5</v>
      </c>
      <c r="F17" s="158">
        <f>SUM(F15:F16)</f>
        <v>68</v>
      </c>
      <c r="G17" s="158">
        <f>SUM(G15:G16)</f>
        <v>47.5</v>
      </c>
      <c r="H17" s="159">
        <f>G17/E17*100</f>
        <v>77.235772357723576</v>
      </c>
    </row>
  </sheetData>
  <sheetProtection password="EDD3" sheet="1" formatCells="0" formatColumns="0" formatRows="0" selectLockedCells="1"/>
  <mergeCells count="16">
    <mergeCell ref="A1:H1"/>
    <mergeCell ref="A2:C2"/>
    <mergeCell ref="D2:E2"/>
    <mergeCell ref="F2:H2"/>
    <mergeCell ref="A3:H3"/>
    <mergeCell ref="F4:H4"/>
    <mergeCell ref="G11:H11"/>
    <mergeCell ref="A12:H12"/>
    <mergeCell ref="A13:H13"/>
    <mergeCell ref="A17:B17"/>
    <mergeCell ref="A5:H5"/>
    <mergeCell ref="F6:H6"/>
    <mergeCell ref="F7:H7"/>
    <mergeCell ref="A8:H8"/>
    <mergeCell ref="G9:H9"/>
    <mergeCell ref="G10:H10"/>
  </mergeCells>
  <pageMargins left="0.7" right="0.7" top="0.75" bottom="0.75" header="0.3" footer="0.3"/>
  <pageSetup paperSize="9"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view="pageBreakPreview" zoomScaleSheetLayoutView="100" workbookViewId="0">
      <selection activeCell="F11" sqref="F11"/>
    </sheetView>
  </sheetViews>
  <sheetFormatPr defaultColWidth="9.140625" defaultRowHeight="15" x14ac:dyDescent="0.25"/>
  <cols>
    <col min="1" max="1" width="7.5703125" style="1" customWidth="1"/>
    <col min="2" max="2" width="23.85546875" style="1" customWidth="1"/>
    <col min="3" max="3" width="16.42578125" style="1" customWidth="1"/>
    <col min="4" max="4" width="14.5703125" style="1" customWidth="1"/>
    <col min="5" max="5" width="22.42578125" style="1" customWidth="1"/>
    <col min="6" max="6" width="19.140625" style="1" customWidth="1"/>
    <col min="7" max="7" width="14.85546875" style="1" customWidth="1"/>
    <col min="8" max="8" width="12.85546875" style="1" customWidth="1"/>
    <col min="9" max="16384" width="9.140625" style="1"/>
  </cols>
  <sheetData>
    <row r="1" spans="1:8" x14ac:dyDescent="0.25">
      <c r="A1" s="292" t="s">
        <v>398</v>
      </c>
      <c r="B1" s="293"/>
      <c r="C1" s="293"/>
      <c r="D1" s="293"/>
      <c r="E1" s="293"/>
      <c r="F1" s="293"/>
      <c r="G1" s="293"/>
      <c r="H1" s="294"/>
    </row>
    <row r="2" spans="1:8" ht="15" customHeight="1" x14ac:dyDescent="0.25">
      <c r="A2" s="295" t="s">
        <v>300</v>
      </c>
      <c r="B2" s="296"/>
      <c r="C2" s="296"/>
      <c r="D2" s="297" t="s">
        <v>301</v>
      </c>
      <c r="E2" s="297"/>
      <c r="F2" s="298" t="s">
        <v>302</v>
      </c>
      <c r="G2" s="299"/>
      <c r="H2" s="300"/>
    </row>
    <row r="3" spans="1:8" ht="20.25" customHeight="1" x14ac:dyDescent="0.25">
      <c r="A3" s="301" t="s">
        <v>73</v>
      </c>
      <c r="B3" s="302"/>
      <c r="C3" s="302"/>
      <c r="D3" s="302"/>
      <c r="E3" s="302"/>
      <c r="F3" s="302"/>
      <c r="G3" s="302"/>
      <c r="H3" s="303"/>
    </row>
    <row r="4" spans="1:8" ht="30" customHeight="1" x14ac:dyDescent="0.25">
      <c r="A4" s="153" t="s">
        <v>277</v>
      </c>
      <c r="B4" s="152" t="s">
        <v>64</v>
      </c>
      <c r="C4" s="152" t="s">
        <v>70</v>
      </c>
      <c r="D4" s="152" t="s">
        <v>65</v>
      </c>
      <c r="E4" s="152" t="s">
        <v>276</v>
      </c>
      <c r="F4" s="276" t="s">
        <v>275</v>
      </c>
      <c r="G4" s="276"/>
      <c r="H4" s="277"/>
    </row>
    <row r="5" spans="1:8" ht="15" customHeight="1" x14ac:dyDescent="0.25">
      <c r="A5" s="287" t="s">
        <v>69</v>
      </c>
      <c r="B5" s="288"/>
      <c r="C5" s="288"/>
      <c r="D5" s="288"/>
      <c r="E5" s="288"/>
      <c r="F5" s="288"/>
      <c r="G5" s="288"/>
      <c r="H5" s="289"/>
    </row>
    <row r="6" spans="1:8" ht="15" customHeight="1" x14ac:dyDescent="0.25">
      <c r="A6" s="153">
        <v>1</v>
      </c>
      <c r="B6" s="27" t="s">
        <v>34</v>
      </c>
      <c r="C6" s="152">
        <v>14</v>
      </c>
      <c r="D6" s="152">
        <v>14</v>
      </c>
      <c r="E6" s="152">
        <v>11</v>
      </c>
      <c r="F6" s="290" t="s">
        <v>395</v>
      </c>
      <c r="G6" s="290"/>
      <c r="H6" s="291"/>
    </row>
    <row r="7" spans="1:8" x14ac:dyDescent="0.25">
      <c r="A7" s="153">
        <v>2</v>
      </c>
      <c r="B7" s="27" t="s">
        <v>63</v>
      </c>
      <c r="C7" s="152">
        <v>13</v>
      </c>
      <c r="D7" s="152">
        <v>13</v>
      </c>
      <c r="E7" s="152">
        <v>9</v>
      </c>
      <c r="F7" s="290" t="s">
        <v>396</v>
      </c>
      <c r="G7" s="290"/>
      <c r="H7" s="291"/>
    </row>
    <row r="8" spans="1:8" ht="15.75" customHeight="1" x14ac:dyDescent="0.25">
      <c r="A8" s="280" t="s">
        <v>309</v>
      </c>
      <c r="B8" s="268"/>
      <c r="C8" s="268"/>
      <c r="D8" s="268"/>
      <c r="E8" s="268"/>
      <c r="F8" s="268"/>
      <c r="G8" s="268"/>
      <c r="H8" s="281"/>
    </row>
    <row r="9" spans="1:8" ht="30" x14ac:dyDescent="0.25">
      <c r="A9" s="153"/>
      <c r="B9" s="152" t="s">
        <v>64</v>
      </c>
      <c r="C9" s="152" t="s">
        <v>65</v>
      </c>
      <c r="D9" s="152" t="s">
        <v>83</v>
      </c>
      <c r="E9" s="152" t="s">
        <v>84</v>
      </c>
      <c r="F9" s="160" t="s">
        <v>274</v>
      </c>
      <c r="G9" s="276" t="s">
        <v>3</v>
      </c>
      <c r="H9" s="277"/>
    </row>
    <row r="10" spans="1:8" ht="18.75" customHeight="1" x14ac:dyDescent="0.25">
      <c r="A10" s="153">
        <v>1</v>
      </c>
      <c r="B10" s="27" t="s">
        <v>34</v>
      </c>
      <c r="C10" s="152">
        <v>14</v>
      </c>
      <c r="D10" s="152">
        <f>'Org capacity'!E20</f>
        <v>13</v>
      </c>
      <c r="E10" s="30">
        <f>D10/C10*100</f>
        <v>92.857142857142861</v>
      </c>
      <c r="F10" s="161"/>
      <c r="G10" s="278"/>
      <c r="H10" s="279"/>
    </row>
    <row r="11" spans="1:8" x14ac:dyDescent="0.25">
      <c r="A11" s="153">
        <v>2</v>
      </c>
      <c r="B11" s="27" t="s">
        <v>63</v>
      </c>
      <c r="C11" s="152">
        <v>13</v>
      </c>
      <c r="D11" s="152">
        <f>'Finance '!G19</f>
        <v>12</v>
      </c>
      <c r="E11" s="30">
        <f>D11/C11*100</f>
        <v>92.307692307692307</v>
      </c>
      <c r="F11" s="161"/>
      <c r="G11" s="278"/>
      <c r="H11" s="279"/>
    </row>
    <row r="12" spans="1:8" ht="15" customHeight="1" x14ac:dyDescent="0.25">
      <c r="A12" s="280" t="s">
        <v>306</v>
      </c>
      <c r="B12" s="268"/>
      <c r="C12" s="268"/>
      <c r="D12" s="268"/>
      <c r="E12" s="268"/>
      <c r="F12" s="268"/>
      <c r="G12" s="268"/>
      <c r="H12" s="281"/>
    </row>
    <row r="13" spans="1:8" x14ac:dyDescent="0.25">
      <c r="A13" s="282" t="s">
        <v>85</v>
      </c>
      <c r="B13" s="283"/>
      <c r="C13" s="283"/>
      <c r="D13" s="283"/>
      <c r="E13" s="283"/>
      <c r="F13" s="283"/>
      <c r="G13" s="283"/>
      <c r="H13" s="284"/>
    </row>
    <row r="14" spans="1:8" ht="45" x14ac:dyDescent="0.25">
      <c r="A14" s="154" t="s">
        <v>277</v>
      </c>
      <c r="B14" s="72" t="s">
        <v>64</v>
      </c>
      <c r="C14" s="72" t="s">
        <v>279</v>
      </c>
      <c r="D14" s="72" t="s">
        <v>65</v>
      </c>
      <c r="E14" s="72" t="s">
        <v>282</v>
      </c>
      <c r="F14" s="72" t="s">
        <v>280</v>
      </c>
      <c r="G14" s="72" t="s">
        <v>283</v>
      </c>
      <c r="H14" s="155" t="s">
        <v>281</v>
      </c>
    </row>
    <row r="15" spans="1:8" ht="15.75" x14ac:dyDescent="0.25">
      <c r="A15" s="156">
        <v>1</v>
      </c>
      <c r="B15" s="73" t="s">
        <v>82</v>
      </c>
      <c r="C15" s="73">
        <v>21</v>
      </c>
      <c r="D15" s="73">
        <f>C15*3</f>
        <v>63</v>
      </c>
      <c r="E15" s="73">
        <f>D15*80/100</f>
        <v>50.4</v>
      </c>
      <c r="F15" s="80">
        <f>'Programme delivery'!K48</f>
        <v>45</v>
      </c>
      <c r="G15" s="74">
        <f>'Programme delivery'!K48*80%</f>
        <v>36</v>
      </c>
      <c r="H15" s="157">
        <f>G15/E15*100</f>
        <v>71.428571428571431</v>
      </c>
    </row>
    <row r="16" spans="1:8" ht="15.75" x14ac:dyDescent="0.25">
      <c r="A16" s="156">
        <v>2</v>
      </c>
      <c r="B16" s="73" t="s">
        <v>77</v>
      </c>
      <c r="C16" s="73">
        <v>11</v>
      </c>
      <c r="D16" s="73">
        <f>C16*3</f>
        <v>33</v>
      </c>
      <c r="E16" s="73">
        <f>D16*50/100</f>
        <v>16.5</v>
      </c>
      <c r="F16" s="80">
        <f>'Programme delivery'!K49</f>
        <v>23</v>
      </c>
      <c r="G16" s="74">
        <f>'Programme delivery'!K49*50%</f>
        <v>11.5</v>
      </c>
      <c r="H16" s="157">
        <f>G16/E16*100</f>
        <v>69.696969696969703</v>
      </c>
    </row>
    <row r="17" spans="1:8" ht="16.5" thickBot="1" x14ac:dyDescent="0.3">
      <c r="A17" s="285" t="s">
        <v>72</v>
      </c>
      <c r="B17" s="286"/>
      <c r="C17" s="158">
        <f>SUM(C15:C16)</f>
        <v>32</v>
      </c>
      <c r="D17" s="158">
        <f>SUM(D15:D16)</f>
        <v>96</v>
      </c>
      <c r="E17" s="158">
        <f>SUM(E15:E16)</f>
        <v>66.900000000000006</v>
      </c>
      <c r="F17" s="158">
        <f>SUM(F15:F16)</f>
        <v>68</v>
      </c>
      <c r="G17" s="158">
        <f>SUM(G15:G16)</f>
        <v>47.5</v>
      </c>
      <c r="H17" s="159">
        <f>G17/E17*100</f>
        <v>71.001494768310906</v>
      </c>
    </row>
  </sheetData>
  <sheetProtection password="EDD3" sheet="1" formatCells="0" formatColumns="0" formatRows="0" selectLockedCells="1"/>
  <mergeCells count="16">
    <mergeCell ref="A17:B17"/>
    <mergeCell ref="A2:C2"/>
    <mergeCell ref="D2:E2"/>
    <mergeCell ref="F6:H6"/>
    <mergeCell ref="F7:H7"/>
    <mergeCell ref="A8:H8"/>
    <mergeCell ref="G9:H9"/>
    <mergeCell ref="F2:H2"/>
    <mergeCell ref="A1:H1"/>
    <mergeCell ref="G10:H10"/>
    <mergeCell ref="G11:H11"/>
    <mergeCell ref="A12:H12"/>
    <mergeCell ref="A13:H13"/>
    <mergeCell ref="A3:H3"/>
    <mergeCell ref="F4:H4"/>
    <mergeCell ref="A5:H5"/>
  </mergeCells>
  <pageMargins left="0.70866141732283472" right="0.70866141732283472" top="0.74803149606299213" bottom="0.7480314960629921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Programme delivery</vt:lpstr>
      <vt:lpstr>Org capacity</vt:lpstr>
      <vt:lpstr>Finance </vt:lpstr>
      <vt:lpstr>Scoring sheet FSW-MSM</vt:lpstr>
      <vt:lpstr>Scoring sheet-IDU (2)</vt:lpstr>
      <vt:lpstr>Scoring sheet-CC</vt:lpstr>
      <vt:lpstr>'Finance '!Print_Area</vt:lpstr>
      <vt:lpstr>'Scoring sheet-CC'!Print_Area</vt:lpstr>
      <vt:lpstr>'Scoring sheet-IDU (2)'!Print_Area</vt:lpstr>
      <vt:lpstr>'Programme delivery'!Print_Titles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2021-11-26T05:06:28Z</dcterms:modified>
</cp:coreProperties>
</file>