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2120" windowHeight="8010" activeTab="3"/>
  </bookViews>
  <sheets>
    <sheet name="Organisational Capacity" sheetId="4" r:id="rId1"/>
    <sheet name="Finance  (2)" sheetId="8" r:id="rId2"/>
    <sheet name="Program Delivery" sheetId="2" r:id="rId3"/>
    <sheet name="Score sheet" sheetId="5" r:id="rId4"/>
  </sheets>
  <definedNames>
    <definedName name="_xlnm.Print_Area" localSheetId="1">'Finance  (2)'!$A$1:$I$20</definedName>
    <definedName name="_xlnm.Print_Area" localSheetId="0">'Organisational Capacity'!$A$1:$E$15</definedName>
    <definedName name="_xlnm.Print_Area" localSheetId="2">'Program Delivery'!$A$1:$K$38</definedName>
  </definedNames>
  <calcPr calcId="124519" calcMode="manual"/>
</workbook>
</file>

<file path=xl/calcChain.xml><?xml version="1.0" encoding="utf-8"?>
<calcChain xmlns="http://schemas.openxmlformats.org/spreadsheetml/2006/main">
  <c r="J36" i="2"/>
  <c r="J35"/>
  <c r="J37" s="1"/>
  <c r="C14" i="4"/>
  <c r="G19" i="8"/>
  <c r="C17" i="5"/>
  <c r="C10"/>
  <c r="E11"/>
  <c r="F16"/>
  <c r="G16" s="1"/>
  <c r="H16" s="1"/>
  <c r="D10"/>
  <c r="E10"/>
  <c r="E16"/>
  <c r="E17"/>
  <c r="D16"/>
  <c r="D15"/>
  <c r="D17"/>
  <c r="E15"/>
  <c r="F15"/>
  <c r="G15" s="1"/>
  <c r="F17"/>
  <c r="H15" l="1"/>
  <c r="G17"/>
  <c r="H17" s="1"/>
</calcChain>
</file>

<file path=xl/sharedStrings.xml><?xml version="1.0" encoding="utf-8"?>
<sst xmlns="http://schemas.openxmlformats.org/spreadsheetml/2006/main" count="373" uniqueCount="352">
  <si>
    <t>Sl No</t>
  </si>
  <si>
    <t>Key Questions</t>
  </si>
  <si>
    <t>Methodology to be adopted</t>
  </si>
  <si>
    <t>1 (Poor)</t>
  </si>
  <si>
    <t>2 (Average)</t>
  </si>
  <si>
    <t>3 (Good)</t>
  </si>
  <si>
    <t>Indicators</t>
  </si>
  <si>
    <t>Target</t>
  </si>
  <si>
    <t>Achievement</t>
  </si>
  <si>
    <t>Assessment Scores</t>
  </si>
  <si>
    <t>Scores Resulted</t>
  </si>
  <si>
    <t>Remarks</t>
  </si>
  <si>
    <t>Condom Management</t>
  </si>
  <si>
    <t>Enabling Environment</t>
  </si>
  <si>
    <t>Outreach</t>
  </si>
  <si>
    <t>Field Visit by ORWs</t>
  </si>
  <si>
    <t xml:space="preserve">Established static clinic and operates at flexible timings with required manpower, infrastructure and equipment/instruments </t>
  </si>
  <si>
    <t xml:space="preserve">Operates satelite clinics, as extension of static clinics around neighbouring establishments accessible by truckers  </t>
  </si>
  <si>
    <t>Percent of traditional and non-traditional outlets for condom social marketing in the operational area</t>
  </si>
  <si>
    <t>Percent of condoms sold through the TO and NTO in the oprational area</t>
  </si>
  <si>
    <t>Community response to the Program Services</t>
  </si>
  <si>
    <t>Project is adhereing to confidentiality norms</t>
  </si>
  <si>
    <t>Community perception on project services</t>
  </si>
  <si>
    <t>Adequate supply of commodities (condoms)</t>
  </si>
  <si>
    <t xml:space="preserve">Involvement of key stakeholders in program monitoring </t>
  </si>
  <si>
    <t>Involvement of Counselor</t>
  </si>
  <si>
    <t>Organisational Capacity</t>
  </si>
  <si>
    <t>Sl.No.</t>
  </si>
  <si>
    <t>Mean of verification/observations</t>
  </si>
  <si>
    <t>Attendance/leave register maintained for the project staff</t>
  </si>
  <si>
    <t>Examine the attendance register is in use  /leave register available</t>
  </si>
  <si>
    <t>Attendance of meeting registers and minutes of the meeting</t>
  </si>
  <si>
    <t xml:space="preserve">Assets purchased under project is codified/marked </t>
  </si>
  <si>
    <t>Assets register and purchase voucher (All the assets purchased under the project)</t>
  </si>
  <si>
    <t>Total Score</t>
  </si>
  <si>
    <t xml:space="preserve">Theme based street plays </t>
  </si>
  <si>
    <t>Are the truckers satisfied with the available services and services meet their demands.</t>
  </si>
  <si>
    <t xml:space="preserve">Condoms through Social Marketing provided by the Project  </t>
  </si>
  <si>
    <t xml:space="preserve">The counsellor should be  sensitive while addressing issues relating to truckers. </t>
  </si>
  <si>
    <t xml:space="preserve">STI counseling sessions </t>
  </si>
  <si>
    <t>Joint planning, field visits and reviews held with SMO</t>
  </si>
  <si>
    <t xml:space="preserve">Traditional and non-traditional outlets for condom social marketing </t>
  </si>
  <si>
    <t xml:space="preserve">Condoms sales through the TO and NTO </t>
  </si>
  <si>
    <t>Score   Resulted     "0" for No "1" for Yes</t>
  </si>
  <si>
    <t>Clinic observations based on NACO guidelines/ checklist. Clinic schedules prominently displayed at transporters/brokers premises.</t>
  </si>
  <si>
    <t>Personal observations</t>
  </si>
  <si>
    <t>FGD with the 10-15 truckers (suggested to conduct at the field).</t>
  </si>
  <si>
    <t xml:space="preserve">FGD with 10-15 community members (Suggested to conduct at the filed) </t>
  </si>
  <si>
    <t>One to one interaction with atleast 3 stakeholders of the project. (suggested to conduct at the filed).</t>
  </si>
  <si>
    <t>FGD with the 10-15 community members (suggested to conduct at the field level).</t>
  </si>
  <si>
    <t xml:space="preserve">Daily dairies, , Weekly and monthly reports, SM Condom register </t>
  </si>
  <si>
    <t>Daily dairies , Weekly and monthly reports, SM Condom register</t>
  </si>
  <si>
    <t>Counseling Register, Personal interaction and observations during the counseling session</t>
  </si>
  <si>
    <t xml:space="preserve">80% and above STI clients are exposed to STI counseling. Counselor adheres to all steps  </t>
  </si>
  <si>
    <t xml:space="preserve">50-80% STI clients in the clinic are exposed to STI counseling </t>
  </si>
  <si>
    <t xml:space="preserve">Below 50% of the STI clients are exposed to STI counseling </t>
  </si>
  <si>
    <t>Clinic functional with Khushi/Suraksha branding (wall colours and logos)</t>
  </si>
  <si>
    <t>Clinic functional without Khushi/Suraksha Branding (Wall colours and logos)</t>
  </si>
  <si>
    <t xml:space="preserve">Clinic not functional </t>
  </si>
  <si>
    <t xml:space="preserve">Between 50-80% functional TO and NTO available as per the target </t>
  </si>
  <si>
    <t xml:space="preserve">Below 50% of the functional TO and NTO available as per the target </t>
  </si>
  <si>
    <t>80% and above functional TO and NTO available as per the target</t>
  </si>
  <si>
    <t xml:space="preserve">Between 50-80% condom sale recorded as per the target </t>
  </si>
  <si>
    <t>80% and above condom sale recorded as per the target</t>
  </si>
  <si>
    <t xml:space="preserve">Below 50% condom sale recorded as per the target </t>
  </si>
  <si>
    <t>Participants are not sure of confidentiality norms being adhered at the project level</t>
  </si>
  <si>
    <t>Atleast 50% respondents reported that they are satisfied with the counselor/ANM</t>
  </si>
  <si>
    <t xml:space="preserve">51 to 75% respondents reported that they are satisfied with the counselor/ANM  </t>
  </si>
  <si>
    <t xml:space="preserve">More than 75% or of the respondents reported that  they are satisfied with the counselor/ANM  </t>
  </si>
  <si>
    <t>Calculation of score for stage 1</t>
  </si>
  <si>
    <t>Particulars</t>
  </si>
  <si>
    <t>Maximum no. of indicators</t>
  </si>
  <si>
    <t>Max. Score</t>
  </si>
  <si>
    <t>Qualifying Marks</t>
  </si>
  <si>
    <t>Qualifying Percentage</t>
  </si>
  <si>
    <t>Stage1</t>
  </si>
  <si>
    <t>Finance</t>
  </si>
  <si>
    <t>Actual Marks Obtained</t>
  </si>
  <si>
    <t xml:space="preserve">Percent of Marks </t>
  </si>
  <si>
    <t>Weightage Score from Program Delivery (calculated automatically from the evaluation sheet)</t>
  </si>
  <si>
    <t>S NO</t>
  </si>
  <si>
    <t>No. of indicators Applicable for this  TI</t>
  </si>
  <si>
    <t xml:space="preserve">Percent  of Score derived </t>
  </si>
  <si>
    <t>Atleast 50% of the participants are satsfied with privacy  and confidentiality at the project level.</t>
  </si>
  <si>
    <t>More than 50% of the particiaptns are satsfied with privacy  and confidentiality at the project level.</t>
  </si>
  <si>
    <t>Atleast 40% of the  truckers are convinced with the project services</t>
  </si>
  <si>
    <t xml:space="preserve">41%- 60% truckers are satisfied with the project services. </t>
  </si>
  <si>
    <t xml:space="preserve">More than 60% or of the truckers are satisfied with the project services.  </t>
  </si>
  <si>
    <t>Ability of the project to involve key stakeholders in addressing the issues relating to project activities and providing support to the project team</t>
  </si>
  <si>
    <t>At leat 2stake holders  participated and provided support in project activities</t>
  </si>
  <si>
    <t>At least 1 stake holders  participated and provided support in project activities</t>
  </si>
  <si>
    <t>More than 2 stake holders  participated and provided support in project activities</t>
  </si>
  <si>
    <t xml:space="preserve">Verification of outreach plan </t>
  </si>
  <si>
    <t>The project Director attended atleast 60% all the monthly meetings of the TI project duing the year.</t>
  </si>
  <si>
    <t xml:space="preserve">Outreach plan in place and the same is used by ORW, and PE.  </t>
  </si>
  <si>
    <t xml:space="preserve">Satellite clinic non  operational </t>
  </si>
  <si>
    <t xml:space="preserve">All project staff and 70%PE positions have been filled as per project proposal </t>
  </si>
  <si>
    <t>All NGOs contracted has to appoint the staff within three months from signing of contract.   Project proposal,  staff attendance sheet during the last year (If a position has been vacated and not filled in within 2 months, give  "0" mark for this indicator.)</t>
  </si>
  <si>
    <t xml:space="preserve">Attendance sheets /appointment letters. ( If there is more than 50%  of project staff(except PEs) have resigned  during the year then this indicator will be awarded '0'). If the replacement for a position is not done within two months should also be awarded "0". </t>
  </si>
  <si>
    <t>More than 20% of all the Pes are truckers /ex truckers, helpers /ex helpers</t>
  </si>
  <si>
    <t>Peer Profile</t>
  </si>
  <si>
    <t>Interview with  ORWs and Pes whether  they are able to explain the plan and its use.Mark 0 if outreach plan is not there for past 3 months</t>
  </si>
  <si>
    <t>Outreach  plan in place but ORW not able to explain</t>
  </si>
  <si>
    <t>41-59% of target truckers contacted  through IPC sessions in a quarter during the contract period.</t>
  </si>
  <si>
    <t>ORW visiting the field minimum 5 days in a week and providing 2 day  supportive supervision to all the PEs of his/her areas for effective delivery of project services by PEs to truckers . 60% ORWs are able to demonstrate IPC sessions/Health games.</t>
  </si>
  <si>
    <t>Review of Daily report (ORW), Mid-media /IPC report, BCC material distribution register, Monthly report (Quantitative and Qualitative), Review of scipt, Personal observation and interactions</t>
  </si>
  <si>
    <t xml:space="preserve">Number of street plays organised against plan during last three months.30/permonth   for A category,10/monthfor B category,5/month for C category  </t>
  </si>
  <si>
    <t xml:space="preserve">At least 50%  street play organised against planned </t>
  </si>
  <si>
    <t xml:space="preserve">At least 51-80%  street play organised against planned </t>
  </si>
  <si>
    <t xml:space="preserve">80% and above   street play organised against planned </t>
  </si>
  <si>
    <t>Observation of atleast 2 IPC sessions and interaction with the peers</t>
  </si>
  <si>
    <t>Review of IPC Charts.Personal observations and interactions with Peers</t>
  </si>
  <si>
    <t>Less than 40% PEs interacted are able to demonstrate right way of conducting IPC sessions and condom demonstration</t>
  </si>
  <si>
    <t>41-59%  PEs interacted are able to demonstrate right way of conducting IPC sessions and condom demonstration</t>
  </si>
  <si>
    <t>60% and above Pes interacted  are able to demonstrate right way of conducting IPC sessions and condom demonstration.</t>
  </si>
  <si>
    <t>Set up of a static clinic (may also be of flexible timings) as per NACO guidelines (Doctor,Counselor/staff nurse),timings of atleast 3 hours a day, space for examination available,  STI drugs availabilty.</t>
  </si>
  <si>
    <t>Static clinic set up without proper clinical equipment, non availabilty of STI drugs.</t>
  </si>
  <si>
    <t xml:space="preserve">Static clinic set up with  proper clinical equipment, Availabilty of STI drugs with proper stock keeping </t>
  </si>
  <si>
    <t>Static clinic set up with  proper clinical equipment but  non availabilty of STI drugs as per guidelines.</t>
  </si>
  <si>
    <t>Operates satellite clinic (as per NACO guidelines) around neighbouring establishments .3-6 satellite  locations in A category site,3 atellite  locations in B category, Not applicable in C category site.</t>
  </si>
  <si>
    <t>Satellite clinic operational and in  3-6 locations .</t>
  </si>
  <si>
    <t>FGD with 5-10% brokers/transporters/truckers (suggested to conduct at the filed level).</t>
  </si>
  <si>
    <t>LAC constituted but meetings not held in last 6 months.</t>
  </si>
  <si>
    <t>LAC constituted and members updated on the project activities in the meetings in last 3 months</t>
  </si>
  <si>
    <t xml:space="preserve">Confidentiality is maintained for the counseling sessions </t>
  </si>
  <si>
    <t>LAC constituted meetings are held but members are not aware of their role.</t>
  </si>
  <si>
    <t xml:space="preserve">Basic services </t>
  </si>
  <si>
    <t>Support services</t>
  </si>
  <si>
    <t>Orientation to PE and other staff  has been completed</t>
  </si>
  <si>
    <t>Training registers/ orientation training/PO visit report completed within 3 months of joining</t>
  </si>
  <si>
    <t>Job description given to each project staff</t>
  </si>
  <si>
    <t xml:space="preserve">All project staff do have written job description or available at NGO level </t>
  </si>
  <si>
    <t xml:space="preserve">Co-Branding of Khushi/Khushi-Suraksha clinics and IEC/BCC materials </t>
  </si>
  <si>
    <t xml:space="preserve">Clinic walls have colour combination of Yellow and Blue. IEC/BCC materials ar displayed with logos of Khushi/Suraksha and Khushi </t>
  </si>
  <si>
    <t>STI Drugs -commodity-drug management, availability, stock out.</t>
  </si>
  <si>
    <t>Programme Delivery</t>
  </si>
  <si>
    <t xml:space="preserve">Percent of target truckers contacted by the project through IPC sessions (as per intervention wise contract per year) </t>
  </si>
  <si>
    <t>Atleast 40% among the ORWs are able to demonstrate IPC sessions/Health games</t>
  </si>
  <si>
    <t>Atleast 50% among the ORWs are able to demonstrate IPC sessions/Health game</t>
  </si>
  <si>
    <t>All ORWs are able to demonstrate IPC sessions/Health game</t>
  </si>
  <si>
    <t>Clinic and other Services</t>
  </si>
  <si>
    <t>Quality of clinical services provided by the static/satelite clinics</t>
  </si>
  <si>
    <t>Clinical services provided with confidentiality, patients are counseled on condom use, follow up plan is discussed.</t>
  </si>
  <si>
    <t>Observations of the services, feedback from the truckers and stakeholders.</t>
  </si>
  <si>
    <t>Confidentiality is not maintained, follow up plan is not discussed</t>
  </si>
  <si>
    <t>Satellite Clinic operational but  less than 3 locations</t>
  </si>
  <si>
    <t>Confidentiality is maintained, other factors are compromised.</t>
  </si>
  <si>
    <t>All basic requirements are met.</t>
  </si>
  <si>
    <t>Couseling and referal registered/CMIS, verification of referral slips signed by ICTC counselor</t>
  </si>
  <si>
    <t xml:space="preserve">Project Counselor is adequately trained and performs STI counseling </t>
  </si>
  <si>
    <t>Meeting minutes and Joint visit reports with SMO. Feedback from the out let holders, SMO supervisors of the area.</t>
  </si>
  <si>
    <t>Whether NGO purchases drugs using 3 competitive quotations, medicines dispensed to the truckers at no-profit basis, receipts are maintained.</t>
  </si>
  <si>
    <t>Medicines procured with out quotations/ no receipts maintained for dispensing</t>
  </si>
  <si>
    <t>Medicines procured with proper quotations but no receipts maintained for dispensing</t>
  </si>
  <si>
    <t>Medicines procured with proper quotations and receipts maintained for dispensing</t>
  </si>
  <si>
    <t>Involvement of different stakeholders in the project activities through constitution of Local Advisory Committee ( A committee comprised of members from brokers, associations, owners, other stakeholders of the project area)</t>
  </si>
  <si>
    <t xml:space="preserve">at least 50 % respondents reported that they are getting the condoms as and when they demand.  </t>
  </si>
  <si>
    <t xml:space="preserve">51-75% respondents reported that they are getting the condoms as and when they demand.  </t>
  </si>
  <si>
    <t xml:space="preserve">More than 80% or of the respondents reported that  they are gettingthe condoms as and when they demand.    </t>
  </si>
  <si>
    <t>TOTAL SCORE</t>
  </si>
  <si>
    <t>Coordination with the SMO to provide information on condom availablity, demand, avaiability and display of IEC on condoms. In case of non-SMO districts the NGOs are expected to manage social marketing</t>
  </si>
  <si>
    <t>Joint reviews, planning and field visits with SMO/ TSG POs done for less than 6 months</t>
  </si>
  <si>
    <t>For 6-10 months, Joint reviews, planning and field visits with SMO/ TSG POs</t>
  </si>
  <si>
    <t>Joint reviews, planning and field visits with SMO/TSG POs done for more than 10 months</t>
  </si>
  <si>
    <t>The clinic footfalls observed during last 3 months ( average of 3 months) to be taken</t>
  </si>
  <si>
    <t>Verification of clinic cards, patient register, medicine dispensing register, cash book</t>
  </si>
  <si>
    <t xml:space="preserve">Less than 15% in A, 25% in B &amp;C </t>
  </si>
  <si>
    <t xml:space="preserve">15% in A, 25% in B&amp;C </t>
  </si>
  <si>
    <t>More than the benchmark</t>
  </si>
  <si>
    <t>The STI footfalls observed during last 3 months ( average of 3 months) to be taken</t>
  </si>
  <si>
    <t>Less than 10% of the above indicator</t>
  </si>
  <si>
    <t>10% of the above indicator</t>
  </si>
  <si>
    <t>More than 10% of the above indicator</t>
  </si>
  <si>
    <t>Evaluation Tool for Finance</t>
  </si>
  <si>
    <t xml:space="preserve">Key Questions* </t>
  </si>
  <si>
    <t xml:space="preserve">Score </t>
  </si>
  <si>
    <t>Score   Resulted "0" for No "1" for Yes</t>
  </si>
  <si>
    <t>Explanation for score</t>
  </si>
  <si>
    <t>Budget Utilization</t>
  </si>
  <si>
    <t xml:space="preserve">What is the percentage of budget utilized against the release of fund on the proposed activities </t>
  </si>
  <si>
    <t>Verification of vouchers, SOE, Bank book etc..</t>
  </si>
  <si>
    <t>Less than 60% of the released fund</t>
  </si>
  <si>
    <t>Pattern of expenditure</t>
  </si>
  <si>
    <t>Whether the expenditure is as per approved budget  in each head</t>
  </si>
  <si>
    <t>Verification of vouchers, approved budget, SOE, Bank book etc..</t>
  </si>
  <si>
    <t>As per the approved budget or No but as per the approval from SACS.</t>
  </si>
  <si>
    <t>No as per the approval.</t>
  </si>
  <si>
    <t>Bank Account</t>
  </si>
  <si>
    <t xml:space="preserve">Whether a separate bank account maintained for the TI Project at the local bank </t>
  </si>
  <si>
    <t>Verification of bank book and other related documents</t>
  </si>
  <si>
    <t>Separate bank account in place for TI project in the project area</t>
  </si>
  <si>
    <t>No separate account</t>
  </si>
  <si>
    <t>All payments made with proper bills and vouchers and are in place with proper approval.</t>
  </si>
  <si>
    <t>Verification of vouchers and bills</t>
  </si>
  <si>
    <t>Vouchers and bills are propoerly maintained and are all with approval.</t>
  </si>
  <si>
    <t>Inadeqaute and no approval from PD of the TI.</t>
  </si>
  <si>
    <t>Systems of Payment-Mode of payments</t>
  </si>
  <si>
    <t>Mode of payment- cash payment is Rs.5000/- as per revised direction from NACO.</t>
  </si>
  <si>
    <t>No cash transaction above Rs.5000/-</t>
  </si>
  <si>
    <t>Systems of Payment-Record keeping</t>
  </si>
  <si>
    <t xml:space="preserve">Not in place. </t>
  </si>
  <si>
    <t xml:space="preserve">Systems of booking keeping maintenance </t>
  </si>
  <si>
    <t>Whether cash book maintained/entry made  on daily basis</t>
  </si>
  <si>
    <t>Verification of cash book and interview of accountant</t>
  </si>
  <si>
    <t>Cash book is updated</t>
  </si>
  <si>
    <t xml:space="preserve">Not updated </t>
  </si>
  <si>
    <t>Financial reporting-SOEs submitted as per operational guideline</t>
  </si>
  <si>
    <t>Whether SOEs are submitted to SACS on time in the prescribed format. (refer Operational Guidelines for NGO/CBO PART-II-Annexure 'A' and 'B'</t>
  </si>
  <si>
    <t>Verification of SOEs and interview of SACS official</t>
  </si>
  <si>
    <t>SOEs are submitted on time and records for the same is avaialbe.</t>
  </si>
  <si>
    <t>Irregualr in submission of SOEs.</t>
  </si>
  <si>
    <t>Financial reporting-Mismatch between physical &amp; financial reporting</t>
  </si>
  <si>
    <t xml:space="preserve">Whether any mismatch between  financial and physical progress reports </t>
  </si>
  <si>
    <t>Verification of MIS reports and audit reports</t>
  </si>
  <si>
    <t xml:space="preserve">Nil or Negligible mismatch </t>
  </si>
  <si>
    <t xml:space="preserve">Huge level of mismatch observed and not justifiable </t>
  </si>
  <si>
    <t>As per GMP</t>
  </si>
  <si>
    <t>Not followed and no genuine explanation for the relapse</t>
  </si>
  <si>
    <t xml:space="preserve">Compliance to SACS directions </t>
  </si>
  <si>
    <t xml:space="preserve">Whether NGO has complied to the audit observations </t>
  </si>
  <si>
    <t>Verify audit recommendation and action taken bassed on the report</t>
  </si>
  <si>
    <t>No action from NGO side</t>
  </si>
  <si>
    <t>Cash in hand</t>
  </si>
  <si>
    <t>What is the limit for cash in hand in the project. NACO direction is maximum Rs.5000/-</t>
  </si>
  <si>
    <t xml:space="preserve">Verify cash book, cash box and interview with accountant and PD. </t>
  </si>
  <si>
    <t>Normally below Rs.5000/-</t>
  </si>
  <si>
    <t>Procurement  system in place</t>
  </si>
  <si>
    <t>No system in place.</t>
  </si>
  <si>
    <t>TI- Evaluation Tool Truckers</t>
  </si>
  <si>
    <t>TI-Evaluation Tool Truckers</t>
  </si>
  <si>
    <t>Total Marks</t>
  </si>
  <si>
    <t>Qualified/Not Qualified</t>
  </si>
  <si>
    <t>SECTION 2:  SUPPORT SERVICES</t>
  </si>
  <si>
    <t>`</t>
  </si>
  <si>
    <t xml:space="preserve">Maximum Score </t>
  </si>
  <si>
    <t xml:space="preserve">Maximum weighted Score </t>
  </si>
  <si>
    <t>Score obtained</t>
  </si>
  <si>
    <t>Weighted score obtained</t>
  </si>
  <si>
    <t>SECTION 1: BASIC SERVICES</t>
  </si>
  <si>
    <t>SECTION 1: TOTAL MARKS OBTAINED</t>
  </si>
  <si>
    <t>SECTION 2: SUPPORT SERVICES</t>
  </si>
  <si>
    <t>SECTION 2: TOTAL MARKS OBTAINED</t>
  </si>
  <si>
    <t>1,20,000 for A category, 40,000 for B category, 20,000 for C category.</t>
  </si>
  <si>
    <t>Number of estimated truckers contacted through IPC sessions conducted by Pes and ORWs at least once in a quarter during contract year as per contract agreement.1,20,000 for A category,40,000 for B category,20,000 for C category.</t>
  </si>
  <si>
    <t>5 days a week and 2 days for supervision for each ORW</t>
  </si>
  <si>
    <t xml:space="preserve">30/permonth   for A category,10/monthfor B category,5/month for C category </t>
  </si>
  <si>
    <t>Truckers tested in ICTC (HIV testing)</t>
  </si>
  <si>
    <t>Percent of truckers registered for STI treatment were tested  for HIV testing</t>
  </si>
  <si>
    <t>100% of STI cases need to tested for HIV</t>
  </si>
  <si>
    <t>100% of STI cases need to be counseled</t>
  </si>
  <si>
    <t>Clinic footfalls in the clinics (15% of coverage for A category and 25% of coverage for B&amp;C category of the outreach coverage - indicator no.2)</t>
  </si>
  <si>
    <t>15% of coverage for A category and 25% of coverage for B&amp;C category of the outreach coverage - indicator no.2)</t>
  </si>
  <si>
    <t>STI footfalls among the clinic footfalls (10% of the foot falls - indicator 12)</t>
  </si>
  <si>
    <t>10% of the foot falls - indicator 12</t>
  </si>
  <si>
    <t>At least 80% of the out lets should be non-traditional</t>
  </si>
  <si>
    <t>At least 80% of the condom sales through outlets</t>
  </si>
  <si>
    <t>Peer Educator turnover witnessed in the project during the contract period</t>
  </si>
  <si>
    <t xml:space="preserve">Attendance sheets /appointment letters. ( If there is more than 20%  PEs during the contract period then this indicator will be awarded '0'). If the replacement for a position is not done within two months should also be awarded "0". </t>
  </si>
  <si>
    <r>
      <rPr>
        <sz val="14"/>
        <rFont val="Calibri"/>
        <family val="2"/>
      </rPr>
      <t xml:space="preserve">Staff </t>
    </r>
    <r>
      <rPr>
        <sz val="14"/>
        <color indexed="8"/>
        <rFont val="Calibri"/>
        <family val="2"/>
      </rPr>
      <t>turnover witnessed in the project during the contract period.</t>
    </r>
  </si>
  <si>
    <t>Clinic observations based on NACO guidelines/ checklist.Observation and interaction with Doctor,counselor//Staff nurse.</t>
  </si>
  <si>
    <t xml:space="preserve"> TI - ANNUAL EVALUATION </t>
  </si>
  <si>
    <t>Utilization should be of or above 60% against the release of fund  from SACS</t>
  </si>
  <si>
    <t>Systems of Payment-Verification of Bills and Vouchers ( in case of book keeping is done by software, day wise prints of vouchers and ledgers should be available)</t>
  </si>
  <si>
    <t>Cash transaction for the amount more than Rs.5000/-</t>
  </si>
  <si>
    <t>Vouchers are printed and machine numbered. Ledgers are maintained properly.</t>
  </si>
  <si>
    <t>Purchase of drugs for STD treatment (only in cases where the purchase has been approved by SACS)</t>
  </si>
  <si>
    <t>Whether the guidelines on GMP followed?</t>
  </si>
  <si>
    <t>Verify the drugs and guidelines for GMP/ purchased under Jan Ausadhi Yojana</t>
  </si>
  <si>
    <t>NGO has given adeqaute attention to audit recommendations and actions were taken</t>
  </si>
  <si>
    <t>No system and at majority of times cash balance is more than Rs.5000/-</t>
  </si>
  <si>
    <t>What is the procurement system for purchase of drugs/needles and syringes/fixed assets</t>
  </si>
  <si>
    <t xml:space="preserve">Three quotations to be collected  </t>
  </si>
  <si>
    <t>Quotations are in place from three different parties and assessed.</t>
  </si>
  <si>
    <r>
      <t xml:space="preserve">Verification of bank account </t>
    </r>
    <r>
      <rPr>
        <sz val="14"/>
        <rFont val="Calibri"/>
        <family val="2"/>
      </rPr>
      <t>and vouchers</t>
    </r>
  </si>
  <si>
    <r>
      <t>All vouchers are printed and machine numbered</t>
    </r>
    <r>
      <rPr>
        <sz val="14"/>
        <rFont val="Calibri"/>
        <family val="2"/>
      </rPr>
      <t xml:space="preserve"> Whether the ledger is maintained for vouchers</t>
    </r>
  </si>
  <si>
    <r>
      <t>Verification of vouchers</t>
    </r>
    <r>
      <rPr>
        <sz val="14"/>
        <rFont val="Calibri"/>
        <family val="2"/>
      </rPr>
      <t xml:space="preserve"> Verification of ledger</t>
    </r>
  </si>
  <si>
    <r>
      <t xml:space="preserve">Monthly outreach plan in place  at project level </t>
    </r>
    <r>
      <rPr>
        <sz val="14"/>
        <rFont val="Calibri"/>
        <family val="2"/>
      </rPr>
      <t>available for each truckers halting point within the project area. i.e. one project area may have separate truck halting points and each require separate plan.</t>
    </r>
  </si>
  <si>
    <r>
      <t xml:space="preserve">Outreach </t>
    </r>
    <r>
      <rPr>
        <sz val="14"/>
        <rFont val="Calibri"/>
        <family val="2"/>
      </rPr>
      <t xml:space="preserve"> plan in place able to explain but  not fully used by Team.  </t>
    </r>
  </si>
  <si>
    <r>
      <t xml:space="preserve">Verification of project proposal, performance indicators,Peer monthly reports, ORW field diaries/  other related documents. </t>
    </r>
    <r>
      <rPr>
        <sz val="14"/>
        <rFont val="Calibri"/>
        <family val="2"/>
      </rPr>
      <t>(Verification by CMIS/Monthly report, Outreach registers)</t>
    </r>
  </si>
  <si>
    <r>
      <t xml:space="preserve">At least </t>
    </r>
    <r>
      <rPr>
        <sz val="14"/>
        <rFont val="Calibri"/>
        <family val="2"/>
      </rPr>
      <t>40% of target truckers contacted through IPC sessions  in a quarter during the contract period</t>
    </r>
  </si>
  <si>
    <r>
      <t xml:space="preserve">ORW diaries, weekly staff meeting minutes, ORW movement plan/register,observations on field recorded in the diaries. </t>
    </r>
    <r>
      <rPr>
        <b/>
        <sz val="14"/>
        <rFont val="Calibri"/>
        <family val="2"/>
      </rPr>
      <t>If no field visit, score is '0'</t>
    </r>
  </si>
  <si>
    <r>
      <t xml:space="preserve">Medicine stock register, Cash Book, bills, receipts. </t>
    </r>
    <r>
      <rPr>
        <b/>
        <sz val="14"/>
        <rFont val="Calibri"/>
        <family val="2"/>
      </rPr>
      <t>In case of stock outs and no procument score is '0'</t>
    </r>
  </si>
  <si>
    <r>
      <t>Verification of the LAC Register and interaction with LAC members(Byelaw if available) .</t>
    </r>
    <r>
      <rPr>
        <b/>
        <sz val="14"/>
        <rFont val="Calibri"/>
        <family val="2"/>
      </rPr>
      <t>LAC not constituted, then score is '0'.</t>
    </r>
  </si>
  <si>
    <t>Quality of peer education by the Peers</t>
  </si>
  <si>
    <t>Name of the TI NGO:</t>
  </si>
  <si>
    <t>Below 30% of referred to ICTC have actually tested in ICTC</t>
  </si>
  <si>
    <t>31-39% of referred to ICTC have actually tested in ICTC</t>
  </si>
  <si>
    <r>
      <t xml:space="preserve">Above 40% of referred to ICTC have </t>
    </r>
    <r>
      <rPr>
        <sz val="14"/>
        <rFont val="Calibri"/>
        <family val="2"/>
      </rPr>
      <t>actually tested in ICTC</t>
    </r>
  </si>
  <si>
    <t>Actual Marks ( calculated automatically from the evaluation sheet)</t>
  </si>
  <si>
    <t>Calculation of score for stage 2</t>
  </si>
  <si>
    <t xml:space="preserve">State:                                                </t>
  </si>
  <si>
    <t>District:</t>
  </si>
  <si>
    <t>Scoring Sheet Truckers</t>
  </si>
  <si>
    <t>Name of the Evaluator</t>
  </si>
  <si>
    <t xml:space="preserve">Name of the Evaluator </t>
  </si>
  <si>
    <t>District: North     State: Goa</t>
  </si>
  <si>
    <t xml:space="preserve">confidentiality is maintained at static clinic. </t>
  </si>
  <si>
    <t>Intervention Category: A/B/C (please circle the required one) C category</t>
  </si>
  <si>
    <t xml:space="preserve">Snehlata Bhatia and P. Lenin Shyamraj </t>
  </si>
  <si>
    <t>State:         Goa                                                                                                        District: North</t>
  </si>
  <si>
    <t>State:     Goa                                                                                                            District: North</t>
  </si>
  <si>
    <t>Name of the TI NGO: Sai Life Care - Truckers</t>
  </si>
  <si>
    <t>Intervention Category: A/B/C (please circle the required one) - C</t>
  </si>
  <si>
    <t>Snehlata Bhatia and P. Lenin Shyamraj</t>
  </si>
  <si>
    <t>Sai Life Care - Truckers</t>
  </si>
  <si>
    <t>Goa</t>
  </si>
  <si>
    <t>North</t>
  </si>
  <si>
    <t xml:space="preserve">outreach planning is done. 11 locations are covered. </t>
  </si>
  <si>
    <t xml:space="preserve">Static clinic is set up. Fully equiped. </t>
  </si>
  <si>
    <t xml:space="preserve">11 locations where satellite clinic is operational routinely.   </t>
  </si>
  <si>
    <t>16283 (10 monhts). Last quarter 4823.</t>
  </si>
  <si>
    <t>1016  clinic footfalls 0f last 3 months i.e. 21 %</t>
  </si>
  <si>
    <t>Last 3 months clinic foot falls 1016. 10 % is 101. Last 3 month STI patients 22</t>
  </si>
  <si>
    <t xml:space="preserve">30 outlets by NGO. </t>
  </si>
  <si>
    <t xml:space="preserve">All the project staff in place accroding projact proposal, PM,Counselor,M&amp;E accountant, 2 ORW, 5 Pes. </t>
  </si>
  <si>
    <t>No staff turnover during the contract perriod. All are in place check the attedeance and leave register.</t>
  </si>
  <si>
    <t xml:space="preserve">one peer Educater get turnover replaced with immiditate action. PE profile cross verified its satisfactory. Total 5 Pes working in the projact. </t>
  </si>
  <si>
    <t>yes all documents are available in NGO.</t>
  </si>
  <si>
    <t>Truckers,hlpers are not as a Peer educators. Brokers, stand keepers are working as a Pes.</t>
  </si>
  <si>
    <t>Attendance  and leave register verified all are in place according NGO HR police 24 leaves per year.</t>
  </si>
  <si>
    <t xml:space="preserve">No PE training not done only project staff get tranined by G sacs. 4 Tranings done on CBS.  </t>
  </si>
  <si>
    <t>Project Director will spport and review with staff on target and achivement .Talk about IPC tools, components and 7 Tools.</t>
  </si>
  <si>
    <t xml:space="preserve">yes Refrigerator prchsed on 26-3-2019. Lap Top Dell prchsed worth of 38500  on 3-12-2019 quotations verified. </t>
  </si>
  <si>
    <t>64 STI treaed. 64 are reffered 17 are not tested due to lack of kit</t>
  </si>
  <si>
    <t>1190 condom sale by NGO. All from NTO</t>
  </si>
  <si>
    <t>Medicines are given by SACS. No shortage of drugs</t>
  </si>
  <si>
    <t>Both ORWs are able to demonstrate IPC sessions and health game</t>
  </si>
  <si>
    <t>Interacted and observed sessions conducted by 4 Pes. All are knowledeable but certain clarity needed.</t>
  </si>
  <si>
    <t>Clinic functional with Khushi branding. Need reprinting of board and walls.</t>
  </si>
  <si>
    <t>No street plays are conducted. GSACS need to focus on .</t>
  </si>
  <si>
    <t xml:space="preserve">in FGD there were 11 members 3 old and 9 new. </t>
  </si>
  <si>
    <t xml:space="preserve">All were new in FGD. </t>
  </si>
  <si>
    <t>After IPC session the truckers collect condoms</t>
  </si>
  <si>
    <t xml:space="preserve">6 stakeholders all are supportive. </t>
  </si>
  <si>
    <t>There are 6 stakeholders Advisory committee is formd  with 29 members.</t>
  </si>
  <si>
    <t>64.84 % budget utilized</t>
  </si>
  <si>
    <t>Expenditure as per approved budget.</t>
  </si>
  <si>
    <t>Separate Bank account of TI in Bank off Baroda</t>
  </si>
  <si>
    <t xml:space="preserve">Vouchers and bills are properly maintained. </t>
  </si>
  <si>
    <t xml:space="preserve">No cash transaction </t>
  </si>
  <si>
    <t xml:space="preserve">Vouchers are printed and machine numbered. Ledgers are also maintained properly.  </t>
  </si>
  <si>
    <t>Irregular in submission of SOEs.</t>
  </si>
  <si>
    <t xml:space="preserve">Bank passbook and Tally package matching. </t>
  </si>
  <si>
    <t xml:space="preserve">No purchase of drugs. </t>
  </si>
  <si>
    <t>No audit observation</t>
  </si>
  <si>
    <t>No cash on hand</t>
  </si>
  <si>
    <t xml:space="preserve">Quatations are in place of purchase of assets. </t>
  </si>
  <si>
    <t>Name of the TI NGO: Sai Life Care Truckers</t>
  </si>
  <si>
    <t xml:space="preserve">5 days in a week </t>
  </si>
  <si>
    <t xml:space="preserve">No street plays </t>
  </si>
  <si>
    <t>64 STI are counselled one time by TI counsellor</t>
  </si>
  <si>
    <t>23 non traditional, 7 traditional. (60%)</t>
  </si>
</sst>
</file>

<file path=xl/styles.xml><?xml version="1.0" encoding="utf-8"?>
<styleSheet xmlns="http://schemas.openxmlformats.org/spreadsheetml/2006/main">
  <numFmts count="1">
    <numFmt numFmtId="180" formatCode="0.0"/>
  </numFmts>
  <fonts count="28">
    <font>
      <sz val="11"/>
      <color theme="1"/>
      <name val="Calibri"/>
      <family val="2"/>
      <scheme val="minor"/>
    </font>
    <font>
      <sz val="14"/>
      <name val="Calibri"/>
      <family val="2"/>
    </font>
    <font>
      <b/>
      <sz val="14"/>
      <name val="Times New Roman"/>
      <family val="1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14"/>
      <name val="Calibri"/>
      <family val="2"/>
    </font>
    <font>
      <sz val="14"/>
      <name val="Times New Roman"/>
      <family val="1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8"/>
      <color theme="3" tint="-0.249977111117893"/>
      <name val="Calibri"/>
      <family val="2"/>
    </font>
    <font>
      <b/>
      <sz val="14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8" fillId="0" borderId="0" xfId="0" applyFont="1"/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0" fillId="0" borderId="0" xfId="0" applyFont="1"/>
    <xf numFmtId="0" fontId="11" fillId="4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9" fillId="5" borderId="1" xfId="0" applyFont="1" applyFill="1" applyBorder="1" applyAlignment="1">
      <alignment vertical="top" wrapText="1"/>
    </xf>
    <xf numFmtId="0" fontId="9" fillId="0" borderId="1" xfId="0" applyFont="1" applyBorder="1"/>
    <xf numFmtId="0" fontId="13" fillId="3" borderId="1" xfId="0" applyFont="1" applyFill="1" applyBorder="1" applyAlignment="1">
      <alignment horizontal="center" vertical="center" wrapText="1"/>
    </xf>
    <xf numFmtId="180" fontId="13" fillId="3" borderId="1" xfId="0" applyNumberFormat="1" applyFont="1" applyFill="1" applyBorder="1" applyAlignment="1">
      <alignment horizontal="center" vertical="center" wrapText="1"/>
    </xf>
    <xf numFmtId="0" fontId="14" fillId="0" borderId="0" xfId="0" applyFont="1"/>
    <xf numFmtId="180" fontId="0" fillId="0" borderId="1" xfId="0" applyNumberFormat="1" applyBorder="1"/>
    <xf numFmtId="0" fontId="9" fillId="0" borderId="1" xfId="0" applyFont="1" applyBorder="1" applyAlignment="1">
      <alignment horizontal="center"/>
    </xf>
    <xf numFmtId="0" fontId="13" fillId="6" borderId="1" xfId="0" applyFont="1" applyFill="1" applyBorder="1"/>
    <xf numFmtId="180" fontId="13" fillId="6" borderId="1" xfId="0" applyNumberFormat="1" applyFont="1" applyFill="1" applyBorder="1"/>
    <xf numFmtId="0" fontId="11" fillId="4" borderId="2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vertical="top" wrapText="1"/>
    </xf>
    <xf numFmtId="0" fontId="16" fillId="0" borderId="1" xfId="0" applyFont="1" applyFill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17" fillId="7" borderId="1" xfId="0" applyFont="1" applyFill="1" applyBorder="1" applyAlignment="1">
      <alignment horizontal="left" vertical="top" wrapText="1"/>
    </xf>
    <xf numFmtId="0" fontId="15" fillId="7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justify" vertical="top" wrapText="1"/>
    </xf>
    <xf numFmtId="0" fontId="16" fillId="0" borderId="1" xfId="0" applyFont="1" applyBorder="1" applyAlignment="1">
      <alignment horizontal="justify" vertical="justify" wrapText="1"/>
    </xf>
    <xf numFmtId="0" fontId="12" fillId="0" borderId="1" xfId="0" applyFont="1" applyBorder="1" applyAlignment="1">
      <alignment horizontal="justify" vertical="top" wrapText="1"/>
    </xf>
    <xf numFmtId="0" fontId="19" fillId="9" borderId="1" xfId="0" applyFont="1" applyFill="1" applyBorder="1" applyAlignment="1">
      <alignment vertical="top" wrapText="1"/>
    </xf>
    <xf numFmtId="0" fontId="8" fillId="9" borderId="1" xfId="0" applyFont="1" applyFill="1" applyBorder="1" applyAlignment="1">
      <alignment vertical="top" wrapText="1"/>
    </xf>
    <xf numFmtId="0" fontId="16" fillId="9" borderId="1" xfId="0" applyFont="1" applyFill="1" applyBorder="1" applyAlignment="1">
      <alignment wrapText="1"/>
    </xf>
    <xf numFmtId="0" fontId="20" fillId="4" borderId="1" xfId="0" applyFont="1" applyFill="1" applyBorder="1" applyAlignment="1">
      <alignment vertical="top" wrapText="1"/>
    </xf>
    <xf numFmtId="0" fontId="12" fillId="10" borderId="1" xfId="0" applyFont="1" applyFill="1" applyBorder="1" applyAlignment="1">
      <alignment vertical="top" wrapText="1"/>
    </xf>
    <xf numFmtId="0" fontId="12" fillId="7" borderId="1" xfId="0" applyFont="1" applyFill="1" applyBorder="1" applyAlignment="1">
      <alignment horizontal="left" vertical="top" wrapText="1"/>
    </xf>
    <xf numFmtId="0" fontId="20" fillId="0" borderId="1" xfId="0" applyFont="1" applyBorder="1" applyAlignment="1">
      <alignment horizontal="center" vertical="center" wrapText="1"/>
    </xf>
    <xf numFmtId="0" fontId="20" fillId="1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top" wrapText="1"/>
    </xf>
    <xf numFmtId="0" fontId="20" fillId="10" borderId="1" xfId="0" applyFont="1" applyFill="1" applyBorder="1" applyAlignment="1">
      <alignment vertical="top" wrapText="1"/>
    </xf>
    <xf numFmtId="0" fontId="12" fillId="0" borderId="3" xfId="0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12" fillId="9" borderId="2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6" fillId="0" borderId="0" xfId="0" applyFont="1" applyAlignment="1">
      <alignment wrapText="1"/>
    </xf>
    <xf numFmtId="0" fontId="6" fillId="5" borderId="4" xfId="0" applyFont="1" applyFill="1" applyBorder="1" applyAlignment="1">
      <alignment horizontal="center" vertical="top" wrapText="1"/>
    </xf>
    <xf numFmtId="0" fontId="12" fillId="9" borderId="1" xfId="0" applyFont="1" applyFill="1" applyBorder="1" applyAlignment="1">
      <alignment wrapText="1"/>
    </xf>
    <xf numFmtId="0" fontId="18" fillId="0" borderId="1" xfId="0" applyFont="1" applyBorder="1" applyAlignment="1">
      <alignment wrapText="1"/>
    </xf>
    <xf numFmtId="0" fontId="0" fillId="0" borderId="0" xfId="0" applyAlignment="1">
      <alignment horizontal="left" vertical="top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vertical="top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vertical="top" wrapText="1"/>
      <protection locked="0"/>
    </xf>
    <xf numFmtId="0" fontId="21" fillId="11" borderId="5" xfId="0" applyFont="1" applyFill="1" applyBorder="1" applyAlignment="1" applyProtection="1">
      <alignment vertical="top" wrapText="1"/>
      <protection locked="0"/>
    </xf>
    <xf numFmtId="0" fontId="21" fillId="12" borderId="5" xfId="0" applyFont="1" applyFill="1" applyBorder="1" applyAlignment="1" applyProtection="1">
      <alignment vertical="top" wrapText="1"/>
      <protection locked="0"/>
    </xf>
    <xf numFmtId="1" fontId="18" fillId="0" borderId="1" xfId="0" applyNumberFormat="1" applyFont="1" applyBorder="1" applyAlignment="1">
      <alignment wrapText="1"/>
    </xf>
    <xf numFmtId="1" fontId="9" fillId="0" borderId="1" xfId="0" applyNumberFormat="1" applyFont="1" applyBorder="1"/>
    <xf numFmtId="0" fontId="9" fillId="3" borderId="6" xfId="0" applyFont="1" applyFill="1" applyBorder="1" applyAlignment="1">
      <alignment vertical="center" wrapText="1"/>
    </xf>
    <xf numFmtId="180" fontId="9" fillId="0" borderId="1" xfId="0" applyNumberFormat="1" applyFont="1" applyBorder="1"/>
    <xf numFmtId="180" fontId="9" fillId="3" borderId="6" xfId="0" applyNumberFormat="1" applyFont="1" applyFill="1" applyBorder="1" applyAlignment="1" applyProtection="1">
      <alignment vertical="center" wrapText="1"/>
      <protection locked="0"/>
    </xf>
    <xf numFmtId="0" fontId="22" fillId="13" borderId="4" xfId="0" applyFont="1" applyFill="1" applyBorder="1" applyAlignment="1" applyProtection="1">
      <alignment vertical="top" wrapText="1"/>
      <protection locked="0"/>
    </xf>
    <xf numFmtId="0" fontId="22" fillId="13" borderId="6" xfId="0" applyFont="1" applyFill="1" applyBorder="1" applyAlignment="1" applyProtection="1">
      <alignment vertical="top" wrapText="1"/>
      <protection locked="0"/>
    </xf>
    <xf numFmtId="0" fontId="22" fillId="13" borderId="1" xfId="0" applyFont="1" applyFill="1" applyBorder="1" applyAlignment="1" applyProtection="1">
      <alignment vertical="top" wrapText="1"/>
      <protection locked="0"/>
    </xf>
    <xf numFmtId="0" fontId="18" fillId="0" borderId="1" xfId="0" applyFont="1" applyFill="1" applyBorder="1" applyAlignment="1" applyProtection="1">
      <alignment horizontal="center" vertical="top" wrapText="1"/>
      <protection locked="0"/>
    </xf>
    <xf numFmtId="0" fontId="11" fillId="0" borderId="1" xfId="0" applyFont="1" applyFill="1" applyBorder="1" applyAlignment="1" applyProtection="1">
      <alignment horizontal="center" vertical="top" wrapText="1"/>
      <protection locked="0"/>
    </xf>
    <xf numFmtId="0" fontId="18" fillId="0" borderId="1" xfId="0" applyFont="1" applyBorder="1" applyAlignment="1" applyProtection="1">
      <alignment horizontal="center" vertical="top" wrapText="1"/>
      <protection locked="0"/>
    </xf>
    <xf numFmtId="9" fontId="12" fillId="0" borderId="1" xfId="0" applyNumberFormat="1" applyFont="1" applyBorder="1" applyAlignment="1" applyProtection="1">
      <alignment vertical="top" wrapText="1"/>
      <protection locked="0"/>
    </xf>
    <xf numFmtId="0" fontId="16" fillId="0" borderId="1" xfId="0" applyFont="1" applyFill="1" applyBorder="1" applyAlignment="1" applyProtection="1">
      <alignment horizontal="center" vertical="top" wrapText="1"/>
      <protection locked="0"/>
    </xf>
    <xf numFmtId="0" fontId="12" fillId="0" borderId="1" xfId="0" applyFont="1" applyBorder="1" applyAlignment="1">
      <alignment horizontal="center" vertical="top" wrapText="1"/>
    </xf>
    <xf numFmtId="0" fontId="18" fillId="0" borderId="1" xfId="0" applyFont="1" applyBorder="1" applyAlignment="1" applyProtection="1">
      <alignment vertical="top" wrapText="1"/>
      <protection locked="0"/>
    </xf>
    <xf numFmtId="0" fontId="14" fillId="0" borderId="1" xfId="0" applyFont="1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12" fillId="0" borderId="1" xfId="0" applyNumberFormat="1" applyFont="1" applyBorder="1" applyAlignment="1">
      <alignment vertical="top" wrapText="1"/>
    </xf>
    <xf numFmtId="0" fontId="12" fillId="8" borderId="5" xfId="0" applyFont="1" applyFill="1" applyBorder="1" applyAlignment="1">
      <alignment horizontal="right" vertical="top" wrapText="1"/>
    </xf>
    <xf numFmtId="0" fontId="12" fillId="8" borderId="6" xfId="0" applyFont="1" applyFill="1" applyBorder="1" applyAlignment="1">
      <alignment horizontal="right" vertical="top" wrapText="1"/>
    </xf>
    <xf numFmtId="0" fontId="23" fillId="4" borderId="5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25" fillId="0" borderId="1" xfId="0" applyFont="1" applyFill="1" applyBorder="1" applyAlignment="1">
      <alignment horizontal="center" vertical="top" wrapText="1"/>
    </xf>
    <xf numFmtId="0" fontId="21" fillId="13" borderId="5" xfId="0" applyFont="1" applyFill="1" applyBorder="1" applyAlignment="1" applyProtection="1">
      <alignment horizontal="left" vertical="top" wrapText="1"/>
      <protection locked="0"/>
    </xf>
    <xf numFmtId="0" fontId="21" fillId="13" borderId="4" xfId="0" applyFont="1" applyFill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18" fillId="8" borderId="2" xfId="0" applyFont="1" applyFill="1" applyBorder="1" applyAlignment="1">
      <alignment horizontal="center" vertical="top" wrapText="1"/>
    </xf>
    <xf numFmtId="0" fontId="18" fillId="8" borderId="12" xfId="0" applyFont="1" applyFill="1" applyBorder="1" applyAlignment="1">
      <alignment horizontal="center" vertical="top" wrapText="1"/>
    </xf>
    <xf numFmtId="0" fontId="4" fillId="8" borderId="2" xfId="0" applyFont="1" applyFill="1" applyBorder="1" applyAlignment="1">
      <alignment horizontal="center" vertical="top" wrapText="1"/>
    </xf>
    <xf numFmtId="0" fontId="4" fillId="8" borderId="12" xfId="0" applyFont="1" applyFill="1" applyBorder="1" applyAlignment="1">
      <alignment horizontal="center" vertical="top" wrapText="1"/>
    </xf>
    <xf numFmtId="0" fontId="18" fillId="0" borderId="5" xfId="0" applyFont="1" applyBorder="1" applyAlignment="1">
      <alignment horizontal="right" vertical="top" wrapText="1"/>
    </xf>
    <xf numFmtId="0" fontId="18" fillId="0" borderId="4" xfId="0" applyFont="1" applyBorder="1" applyAlignment="1">
      <alignment horizontal="right" vertical="top" wrapText="1"/>
    </xf>
    <xf numFmtId="0" fontId="18" fillId="0" borderId="6" xfId="0" applyFont="1" applyBorder="1" applyAlignment="1">
      <alignment horizontal="right" vertical="top" wrapText="1"/>
    </xf>
    <xf numFmtId="0" fontId="7" fillId="0" borderId="13" xfId="0" applyFont="1" applyBorder="1" applyAlignment="1">
      <alignment horizontal="right" wrapText="1"/>
    </xf>
    <xf numFmtId="0" fontId="7" fillId="0" borderId="14" xfId="0" applyFont="1" applyBorder="1" applyAlignment="1">
      <alignment horizontal="right" wrapText="1"/>
    </xf>
    <xf numFmtId="0" fontId="0" fillId="0" borderId="1" xfId="0" applyBorder="1" applyAlignment="1">
      <alignment horizontal="center" wrapText="1"/>
    </xf>
    <xf numFmtId="0" fontId="24" fillId="8" borderId="7" xfId="0" applyFont="1" applyFill="1" applyBorder="1" applyAlignment="1">
      <alignment horizontal="center" vertical="top" wrapText="1"/>
    </xf>
    <xf numFmtId="0" fontId="24" fillId="8" borderId="8" xfId="0" applyFont="1" applyFill="1" applyBorder="1" applyAlignment="1">
      <alignment horizontal="center" vertical="top" wrapText="1"/>
    </xf>
    <xf numFmtId="0" fontId="24" fillId="8" borderId="9" xfId="0" applyFont="1" applyFill="1" applyBorder="1" applyAlignment="1">
      <alignment horizontal="center" vertical="top" wrapText="1"/>
    </xf>
    <xf numFmtId="0" fontId="26" fillId="0" borderId="10" xfId="0" applyFont="1" applyFill="1" applyBorder="1" applyAlignment="1">
      <alignment horizontal="center" vertical="top" wrapText="1"/>
    </xf>
    <xf numFmtId="0" fontId="26" fillId="0" borderId="4" xfId="0" applyFont="1" applyFill="1" applyBorder="1" applyAlignment="1">
      <alignment horizontal="center" vertical="top" wrapText="1"/>
    </xf>
    <xf numFmtId="0" fontId="26" fillId="0" borderId="11" xfId="0" applyFont="1" applyFill="1" applyBorder="1" applyAlignment="1">
      <alignment horizontal="center" vertical="top" wrapText="1"/>
    </xf>
    <xf numFmtId="0" fontId="21" fillId="11" borderId="5" xfId="0" applyFont="1" applyFill="1" applyBorder="1" applyAlignment="1" applyProtection="1">
      <alignment horizontal="left" vertical="top" wrapText="1"/>
      <protection locked="0"/>
    </xf>
    <xf numFmtId="0" fontId="21" fillId="11" borderId="6" xfId="0" applyFont="1" applyFill="1" applyBorder="1" applyAlignment="1" applyProtection="1">
      <alignment horizontal="left" vertical="top" wrapText="1"/>
      <protection locked="0"/>
    </xf>
    <xf numFmtId="0" fontId="21" fillId="12" borderId="5" xfId="0" applyFont="1" applyFill="1" applyBorder="1" applyAlignment="1" applyProtection="1">
      <alignment horizontal="left" vertical="top" wrapText="1"/>
      <protection locked="0"/>
    </xf>
    <xf numFmtId="0" fontId="21" fillId="12" borderId="4" xfId="0" applyFont="1" applyFill="1" applyBorder="1" applyAlignment="1" applyProtection="1">
      <alignment horizontal="left" vertical="top" wrapText="1"/>
      <protection locked="0"/>
    </xf>
    <xf numFmtId="0" fontId="4" fillId="8" borderId="1" xfId="0" applyFont="1" applyFill="1" applyBorder="1" applyAlignment="1">
      <alignment horizontal="left" vertical="top" wrapText="1"/>
    </xf>
    <xf numFmtId="0" fontId="18" fillId="8" borderId="5" xfId="0" applyFont="1" applyFill="1" applyBorder="1" applyAlignment="1">
      <alignment horizontal="center" vertical="top" wrapText="1"/>
    </xf>
    <xf numFmtId="0" fontId="18" fillId="8" borderId="6" xfId="0" applyFont="1" applyFill="1" applyBorder="1" applyAlignment="1">
      <alignment horizontal="center" vertical="top" wrapText="1"/>
    </xf>
    <xf numFmtId="0" fontId="12" fillId="14" borderId="5" xfId="0" applyFont="1" applyFill="1" applyBorder="1" applyAlignment="1">
      <alignment horizontal="center" vertical="top" wrapText="1"/>
    </xf>
    <xf numFmtId="0" fontId="12" fillId="14" borderId="6" xfId="0" applyFont="1" applyFill="1" applyBorder="1" applyAlignment="1">
      <alignment horizontal="center" vertical="top" wrapText="1"/>
    </xf>
    <xf numFmtId="0" fontId="27" fillId="0" borderId="5" xfId="0" applyFont="1" applyBorder="1" applyAlignment="1">
      <alignment horizontal="right" wrapText="1"/>
    </xf>
    <xf numFmtId="0" fontId="27" fillId="0" borderId="4" xfId="0" applyFont="1" applyBorder="1" applyAlignment="1">
      <alignment horizontal="right" wrapText="1"/>
    </xf>
    <xf numFmtId="0" fontId="27" fillId="0" borderId="6" xfId="0" applyFont="1" applyBorder="1" applyAlignment="1">
      <alignment horizontal="right" wrapText="1"/>
    </xf>
    <xf numFmtId="0" fontId="8" fillId="0" borderId="15" xfId="0" applyFont="1" applyBorder="1" applyAlignment="1" applyProtection="1">
      <alignment horizontal="center"/>
      <protection locked="0"/>
    </xf>
    <xf numFmtId="0" fontId="8" fillId="0" borderId="13" xfId="0" applyFont="1" applyBorder="1" applyAlignment="1" applyProtection="1">
      <alignment horizontal="center"/>
      <protection locked="0"/>
    </xf>
    <xf numFmtId="0" fontId="21" fillId="4" borderId="1" xfId="0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top" wrapText="1"/>
    </xf>
    <xf numFmtId="0" fontId="20" fillId="4" borderId="2" xfId="0" applyFont="1" applyFill="1" applyBorder="1" applyAlignment="1">
      <alignment horizontal="center" vertical="top" wrapText="1"/>
    </xf>
    <xf numFmtId="0" fontId="20" fillId="4" borderId="12" xfId="0" applyFont="1" applyFill="1" applyBorder="1" applyAlignment="1">
      <alignment horizontal="center" vertical="top" wrapText="1"/>
    </xf>
    <xf numFmtId="0" fontId="21" fillId="13" borderId="6" xfId="0" applyFont="1" applyFill="1" applyBorder="1" applyAlignment="1" applyProtection="1">
      <alignment horizontal="left" vertical="top" wrapText="1"/>
      <protection locked="0"/>
    </xf>
    <xf numFmtId="0" fontId="21" fillId="11" borderId="1" xfId="0" applyFont="1" applyFill="1" applyBorder="1" applyAlignment="1" applyProtection="1">
      <alignment horizontal="left" vertical="top" wrapText="1"/>
      <protection locked="0"/>
    </xf>
    <xf numFmtId="0" fontId="21" fillId="12" borderId="1" xfId="0" applyFont="1" applyFill="1" applyBorder="1" applyAlignment="1" applyProtection="1">
      <alignment vertical="top" wrapText="1"/>
      <protection locked="0"/>
    </xf>
    <xf numFmtId="0" fontId="20" fillId="14" borderId="5" xfId="0" applyFont="1" applyFill="1" applyBorder="1" applyAlignment="1">
      <alignment horizontal="right" wrapText="1"/>
    </xf>
    <xf numFmtId="0" fontId="20" fillId="14" borderId="4" xfId="0" applyFont="1" applyFill="1" applyBorder="1" applyAlignment="1">
      <alignment horizontal="right" wrapText="1"/>
    </xf>
    <xf numFmtId="0" fontId="20" fillId="14" borderId="6" xfId="0" applyFont="1" applyFill="1" applyBorder="1" applyAlignment="1">
      <alignment horizontal="right" wrapText="1"/>
    </xf>
    <xf numFmtId="0" fontId="20" fillId="10" borderId="5" xfId="0" applyFont="1" applyFill="1" applyBorder="1" applyAlignment="1">
      <alignment horizontal="center" vertical="top" wrapText="1"/>
    </xf>
    <xf numFmtId="0" fontId="20" fillId="10" borderId="4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vertical="top" wrapText="1"/>
    </xf>
    <xf numFmtId="0" fontId="27" fillId="0" borderId="1" xfId="0" applyFont="1" applyBorder="1" applyAlignment="1">
      <alignment horizontal="center" wrapText="1"/>
    </xf>
    <xf numFmtId="0" fontId="12" fillId="14" borderId="15" xfId="0" applyFont="1" applyFill="1" applyBorder="1" applyAlignment="1">
      <alignment horizontal="center" vertical="top" wrapText="1"/>
    </xf>
    <xf numFmtId="0" fontId="12" fillId="14" borderId="14" xfId="0" applyFont="1" applyFill="1" applyBorder="1" applyAlignment="1">
      <alignment horizontal="center" vertical="top" wrapText="1"/>
    </xf>
    <xf numFmtId="0" fontId="12" fillId="14" borderId="16" xfId="0" applyFont="1" applyFill="1" applyBorder="1" applyAlignment="1">
      <alignment horizontal="center" vertical="top" wrapText="1"/>
    </xf>
    <xf numFmtId="0" fontId="12" fillId="14" borderId="17" xfId="0" applyFont="1" applyFill="1" applyBorder="1" applyAlignment="1">
      <alignment horizontal="center" vertical="top" wrapText="1"/>
    </xf>
    <xf numFmtId="0" fontId="12" fillId="14" borderId="18" xfId="0" applyFont="1" applyFill="1" applyBorder="1" applyAlignment="1">
      <alignment horizontal="center" vertical="top" wrapText="1"/>
    </xf>
    <xf numFmtId="0" fontId="12" fillId="14" borderId="19" xfId="0" applyFont="1" applyFill="1" applyBorder="1" applyAlignment="1">
      <alignment horizontal="center" vertical="top" wrapText="1"/>
    </xf>
    <xf numFmtId="0" fontId="27" fillId="8" borderId="5" xfId="0" applyFont="1" applyFill="1" applyBorder="1" applyAlignment="1">
      <alignment horizontal="center" wrapText="1"/>
    </xf>
    <xf numFmtId="0" fontId="27" fillId="8" borderId="4" xfId="0" applyFont="1" applyFill="1" applyBorder="1" applyAlignment="1">
      <alignment horizontal="center" wrapText="1"/>
    </xf>
    <xf numFmtId="0" fontId="27" fillId="8" borderId="6" xfId="0" applyFont="1" applyFill="1" applyBorder="1" applyAlignment="1">
      <alignment horizontal="center" wrapText="1"/>
    </xf>
    <xf numFmtId="0" fontId="20" fillId="4" borderId="5" xfId="0" applyFont="1" applyFill="1" applyBorder="1" applyAlignment="1">
      <alignment horizontal="center" vertical="top" wrapText="1"/>
    </xf>
    <xf numFmtId="0" fontId="20" fillId="4" borderId="4" xfId="0" applyFont="1" applyFill="1" applyBorder="1" applyAlignment="1">
      <alignment horizontal="center" vertical="top" wrapText="1"/>
    </xf>
    <xf numFmtId="0" fontId="20" fillId="4" borderId="6" xfId="0" applyFont="1" applyFill="1" applyBorder="1" applyAlignment="1">
      <alignment horizontal="center" vertical="top" wrapText="1"/>
    </xf>
    <xf numFmtId="0" fontId="20" fillId="10" borderId="6" xfId="0" applyFont="1" applyFill="1" applyBorder="1" applyAlignment="1">
      <alignment horizontal="center" vertical="top" wrapText="1"/>
    </xf>
    <xf numFmtId="0" fontId="22" fillId="13" borderId="5" xfId="0" applyFont="1" applyFill="1" applyBorder="1" applyAlignment="1" applyProtection="1">
      <alignment horizontal="left" vertical="top" wrapText="1"/>
    </xf>
    <xf numFmtId="0" fontId="22" fillId="13" borderId="4" xfId="0" applyFont="1" applyFill="1" applyBorder="1" applyAlignment="1" applyProtection="1">
      <alignment horizontal="left" vertical="top" wrapText="1"/>
    </xf>
    <xf numFmtId="0" fontId="7" fillId="16" borderId="20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9" fillId="15" borderId="5" xfId="0" applyFont="1" applyFill="1" applyBorder="1" applyAlignment="1">
      <alignment horizontal="center" wrapText="1"/>
    </xf>
    <xf numFmtId="0" fontId="9" fillId="15" borderId="4" xfId="0" applyFont="1" applyFill="1" applyBorder="1" applyAlignment="1">
      <alignment horizontal="center" wrapText="1"/>
    </xf>
    <xf numFmtId="0" fontId="9" fillId="15" borderId="6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18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15" borderId="1" xfId="0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1" fontId="13" fillId="3" borderId="5" xfId="0" applyNumberFormat="1" applyFont="1" applyFill="1" applyBorder="1" applyAlignment="1">
      <alignment horizontal="center" vertical="center" wrapText="1"/>
    </xf>
    <xf numFmtId="1" fontId="13" fillId="3" borderId="4" xfId="0" applyNumberFormat="1" applyFont="1" applyFill="1" applyBorder="1" applyAlignment="1">
      <alignment horizontal="center" vertical="center" wrapText="1"/>
    </xf>
    <xf numFmtId="1" fontId="13" fillId="3" borderId="6" xfId="0" applyNumberFormat="1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wrapText="1"/>
    </xf>
    <xf numFmtId="0" fontId="13" fillId="6" borderId="1" xfId="0" applyFont="1" applyFill="1" applyBorder="1" applyAlignment="1">
      <alignment horizontal="center" vertical="center"/>
    </xf>
    <xf numFmtId="0" fontId="9" fillId="16" borderId="1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"/>
  <sheetViews>
    <sheetView view="pageBreakPreview" topLeftCell="A5" zoomScale="80" zoomScaleNormal="99" zoomScaleSheetLayoutView="80" workbookViewId="0">
      <selection activeCell="D18" sqref="D18"/>
    </sheetView>
  </sheetViews>
  <sheetFormatPr defaultRowHeight="15"/>
  <cols>
    <col min="1" max="1" width="5.5703125" customWidth="1"/>
    <col min="2" max="2" width="44.42578125" customWidth="1"/>
    <col min="3" max="3" width="18.140625" customWidth="1"/>
    <col min="4" max="4" width="73.5703125" customWidth="1"/>
    <col min="5" max="5" width="41.42578125" customWidth="1"/>
  </cols>
  <sheetData>
    <row r="1" spans="1:14" ht="23.25">
      <c r="A1" s="83" t="s">
        <v>229</v>
      </c>
      <c r="B1" s="84"/>
      <c r="C1" s="84"/>
      <c r="D1" s="84"/>
      <c r="E1" s="84"/>
    </row>
    <row r="2" spans="1:14" ht="21">
      <c r="A2" s="85" t="s">
        <v>26</v>
      </c>
      <c r="B2" s="85"/>
      <c r="C2" s="85"/>
      <c r="D2" s="85"/>
      <c r="E2" s="85"/>
    </row>
    <row r="3" spans="1:14" ht="48" customHeight="1">
      <c r="A3" s="86" t="s">
        <v>347</v>
      </c>
      <c r="B3" s="87"/>
      <c r="C3" s="87"/>
      <c r="D3" s="61" t="s">
        <v>302</v>
      </c>
      <c r="E3" s="62" t="s">
        <v>299</v>
      </c>
      <c r="F3" s="52"/>
      <c r="G3" s="52"/>
      <c r="H3" s="52"/>
      <c r="I3" s="52"/>
      <c r="J3" s="52"/>
      <c r="K3" s="52"/>
      <c r="L3" s="52"/>
      <c r="M3" s="52"/>
      <c r="N3" s="52"/>
    </row>
    <row r="4" spans="1:14" ht="75">
      <c r="A4" s="5" t="s">
        <v>27</v>
      </c>
      <c r="B4" s="5" t="s">
        <v>6</v>
      </c>
      <c r="C4" s="16" t="s">
        <v>43</v>
      </c>
      <c r="D4" s="5" t="s">
        <v>28</v>
      </c>
      <c r="E4" s="5" t="s">
        <v>11</v>
      </c>
    </row>
    <row r="5" spans="1:14" ht="76.5" customHeight="1">
      <c r="A5" s="34">
        <v>1</v>
      </c>
      <c r="B5" s="17" t="s">
        <v>96</v>
      </c>
      <c r="C5" s="71">
        <v>1</v>
      </c>
      <c r="D5" s="35" t="s">
        <v>97</v>
      </c>
      <c r="E5" s="78" t="s">
        <v>314</v>
      </c>
    </row>
    <row r="6" spans="1:14" ht="75" customHeight="1">
      <c r="A6" s="34">
        <v>2</v>
      </c>
      <c r="B6" s="18" t="s">
        <v>258</v>
      </c>
      <c r="C6" s="71">
        <v>1</v>
      </c>
      <c r="D6" s="35" t="s">
        <v>98</v>
      </c>
      <c r="E6" s="78" t="s">
        <v>315</v>
      </c>
    </row>
    <row r="7" spans="1:14" ht="78.75" customHeight="1">
      <c r="A7" s="34">
        <v>3</v>
      </c>
      <c r="B7" s="18" t="s">
        <v>256</v>
      </c>
      <c r="C7" s="75">
        <v>1</v>
      </c>
      <c r="D7" s="18" t="s">
        <v>257</v>
      </c>
      <c r="E7" s="78" t="s">
        <v>316</v>
      </c>
    </row>
    <row r="8" spans="1:14" ht="42" customHeight="1">
      <c r="A8" s="34">
        <v>4</v>
      </c>
      <c r="B8" s="19" t="s">
        <v>130</v>
      </c>
      <c r="C8" s="72">
        <v>1</v>
      </c>
      <c r="D8" s="36" t="s">
        <v>131</v>
      </c>
      <c r="E8" s="79" t="s">
        <v>317</v>
      </c>
    </row>
    <row r="9" spans="1:14" ht="47.25">
      <c r="A9" s="34">
        <v>5</v>
      </c>
      <c r="B9" s="17" t="s">
        <v>100</v>
      </c>
      <c r="C9" s="71">
        <v>0</v>
      </c>
      <c r="D9" s="35" t="s">
        <v>99</v>
      </c>
      <c r="E9" s="78" t="s">
        <v>318</v>
      </c>
    </row>
    <row r="10" spans="1:14" ht="47.25">
      <c r="A10" s="34">
        <v>6</v>
      </c>
      <c r="B10" s="17" t="s">
        <v>29</v>
      </c>
      <c r="C10" s="73">
        <v>1</v>
      </c>
      <c r="D10" s="35" t="s">
        <v>30</v>
      </c>
      <c r="E10" s="78" t="s">
        <v>319</v>
      </c>
    </row>
    <row r="11" spans="1:14" ht="47.25">
      <c r="A11" s="34">
        <v>7</v>
      </c>
      <c r="B11" s="20" t="s">
        <v>128</v>
      </c>
      <c r="C11" s="77">
        <v>1</v>
      </c>
      <c r="D11" s="37" t="s">
        <v>129</v>
      </c>
      <c r="E11" s="78" t="s">
        <v>320</v>
      </c>
    </row>
    <row r="12" spans="1:14" ht="56.25">
      <c r="A12" s="34">
        <v>8</v>
      </c>
      <c r="B12" s="21" t="s">
        <v>93</v>
      </c>
      <c r="C12" s="71">
        <v>1</v>
      </c>
      <c r="D12" s="35" t="s">
        <v>31</v>
      </c>
      <c r="E12" s="78" t="s">
        <v>321</v>
      </c>
    </row>
    <row r="13" spans="1:14" ht="47.25">
      <c r="A13" s="34">
        <v>9</v>
      </c>
      <c r="B13" s="6" t="s">
        <v>32</v>
      </c>
      <c r="C13" s="73">
        <v>1</v>
      </c>
      <c r="D13" s="37" t="s">
        <v>33</v>
      </c>
      <c r="E13" s="78" t="s">
        <v>322</v>
      </c>
    </row>
    <row r="14" spans="1:14" ht="18.75">
      <c r="A14" s="81" t="s">
        <v>34</v>
      </c>
      <c r="B14" s="82"/>
      <c r="C14" s="76">
        <f>C13+C12+C11+C10+C9+C8+C7+C6+C5</f>
        <v>8</v>
      </c>
      <c r="D14" s="38"/>
      <c r="E14" s="39"/>
    </row>
    <row r="15" spans="1:14">
      <c r="B15" s="88" t="s">
        <v>293</v>
      </c>
      <c r="C15" s="88"/>
      <c r="D15" s="89" t="s">
        <v>303</v>
      </c>
      <c r="E15" s="89"/>
    </row>
  </sheetData>
  <sheetProtection formatCells="0" formatColumns="0"/>
  <mergeCells count="6">
    <mergeCell ref="A14:B14"/>
    <mergeCell ref="A1:E1"/>
    <mergeCell ref="A2:E2"/>
    <mergeCell ref="A3:C3"/>
    <mergeCell ref="B15:C15"/>
    <mergeCell ref="D15:E15"/>
  </mergeCells>
  <pageMargins left="0.7" right="0.7" top="0.75" bottom="0.75" header="0.3" footer="0.3"/>
  <pageSetup scale="4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0"/>
  <sheetViews>
    <sheetView view="pageBreakPreview" topLeftCell="A5" zoomScale="70" zoomScaleNormal="90" zoomScaleSheetLayoutView="70" workbookViewId="0">
      <selection activeCell="G13" sqref="G13"/>
    </sheetView>
  </sheetViews>
  <sheetFormatPr defaultRowHeight="15"/>
  <cols>
    <col min="1" max="1" width="6" style="29" customWidth="1"/>
    <col min="2" max="2" width="39.85546875" style="29" customWidth="1"/>
    <col min="3" max="3" width="43.28515625" style="29" customWidth="1"/>
    <col min="4" max="4" width="21.7109375" style="29" customWidth="1"/>
    <col min="5" max="5" width="34.140625" style="29" customWidth="1"/>
    <col min="6" max="6" width="26.5703125" style="29" customWidth="1"/>
    <col min="7" max="7" width="28.28515625" style="29" customWidth="1"/>
    <col min="8" max="8" width="23.7109375" style="29" customWidth="1"/>
    <col min="9" max="9" width="13.42578125" style="29" customWidth="1"/>
    <col min="10" max="16384" width="9.140625" style="29"/>
  </cols>
  <sheetData>
    <row r="1" spans="1:14" ht="23.25">
      <c r="A1" s="100" t="s">
        <v>260</v>
      </c>
      <c r="B1" s="101"/>
      <c r="C1" s="101"/>
      <c r="D1" s="101"/>
      <c r="E1" s="101"/>
      <c r="F1" s="101"/>
      <c r="G1" s="101"/>
      <c r="H1" s="101"/>
      <c r="I1" s="102"/>
    </row>
    <row r="2" spans="1:14" ht="23.25">
      <c r="A2" s="103" t="s">
        <v>173</v>
      </c>
      <c r="B2" s="104"/>
      <c r="C2" s="104"/>
      <c r="D2" s="104"/>
      <c r="E2" s="104"/>
      <c r="F2" s="104"/>
      <c r="G2" s="104"/>
      <c r="H2" s="104"/>
      <c r="I2" s="105"/>
    </row>
    <row r="3" spans="1:14" customFormat="1" ht="48" customHeight="1">
      <c r="A3" s="86" t="s">
        <v>301</v>
      </c>
      <c r="B3" s="87"/>
      <c r="C3" s="87"/>
      <c r="D3" s="106" t="s">
        <v>302</v>
      </c>
      <c r="E3" s="107"/>
      <c r="F3" s="108" t="s">
        <v>300</v>
      </c>
      <c r="G3" s="109"/>
      <c r="H3" s="109"/>
      <c r="I3" s="109"/>
      <c r="J3" s="52"/>
      <c r="K3" s="52"/>
      <c r="L3" s="52"/>
      <c r="M3" s="52"/>
      <c r="N3" s="52"/>
    </row>
    <row r="4" spans="1:14" ht="20.25" customHeight="1">
      <c r="A4" s="110" t="s">
        <v>27</v>
      </c>
      <c r="B4" s="110" t="s">
        <v>6</v>
      </c>
      <c r="C4" s="110" t="s">
        <v>174</v>
      </c>
      <c r="D4" s="110" t="s">
        <v>2</v>
      </c>
      <c r="E4" s="111" t="s">
        <v>175</v>
      </c>
      <c r="F4" s="112"/>
      <c r="G4" s="90" t="s">
        <v>176</v>
      </c>
      <c r="H4" s="90" t="s">
        <v>177</v>
      </c>
      <c r="I4" s="92" t="s">
        <v>11</v>
      </c>
    </row>
    <row r="5" spans="1:14" ht="25.5" customHeight="1">
      <c r="A5" s="110"/>
      <c r="B5" s="110"/>
      <c r="C5" s="110"/>
      <c r="D5" s="110"/>
      <c r="E5" s="33">
        <v>1</v>
      </c>
      <c r="F5" s="33">
        <v>0</v>
      </c>
      <c r="G5" s="91"/>
      <c r="H5" s="91"/>
      <c r="I5" s="93"/>
    </row>
    <row r="6" spans="1:14" ht="61.5" customHeight="1">
      <c r="A6" s="30">
        <v>1</v>
      </c>
      <c r="B6" s="22" t="s">
        <v>178</v>
      </c>
      <c r="C6" s="22" t="s">
        <v>179</v>
      </c>
      <c r="D6" s="23" t="s">
        <v>180</v>
      </c>
      <c r="E6" s="24" t="s">
        <v>261</v>
      </c>
      <c r="F6" s="24" t="s">
        <v>181</v>
      </c>
      <c r="G6" s="31">
        <v>1</v>
      </c>
      <c r="H6" s="24" t="s">
        <v>335</v>
      </c>
      <c r="I6" s="24"/>
    </row>
    <row r="7" spans="1:14" ht="93.75">
      <c r="A7" s="30">
        <v>2</v>
      </c>
      <c r="B7" s="22" t="s">
        <v>182</v>
      </c>
      <c r="C7" s="22" t="s">
        <v>183</v>
      </c>
      <c r="D7" s="23" t="s">
        <v>184</v>
      </c>
      <c r="E7" s="24" t="s">
        <v>185</v>
      </c>
      <c r="F7" s="24" t="s">
        <v>186</v>
      </c>
      <c r="G7" s="31">
        <v>1</v>
      </c>
      <c r="H7" s="24" t="s">
        <v>336</v>
      </c>
      <c r="I7" s="24"/>
    </row>
    <row r="8" spans="1:14" ht="75">
      <c r="A8" s="30">
        <v>3</v>
      </c>
      <c r="B8" s="22" t="s">
        <v>187</v>
      </c>
      <c r="C8" s="25" t="s">
        <v>188</v>
      </c>
      <c r="D8" s="24" t="s">
        <v>189</v>
      </c>
      <c r="E8" s="24" t="s">
        <v>190</v>
      </c>
      <c r="F8" s="24" t="s">
        <v>191</v>
      </c>
      <c r="G8" s="31">
        <v>1</v>
      </c>
      <c r="H8" s="24" t="s">
        <v>337</v>
      </c>
      <c r="I8" s="24"/>
    </row>
    <row r="9" spans="1:14" ht="96" customHeight="1">
      <c r="A9" s="30">
        <v>4</v>
      </c>
      <c r="B9" s="22" t="s">
        <v>262</v>
      </c>
      <c r="C9" s="25" t="s">
        <v>192</v>
      </c>
      <c r="D9" s="23" t="s">
        <v>193</v>
      </c>
      <c r="E9" s="24" t="s">
        <v>194</v>
      </c>
      <c r="F9" s="24" t="s">
        <v>195</v>
      </c>
      <c r="G9" s="31">
        <v>1</v>
      </c>
      <c r="H9" s="24" t="s">
        <v>338</v>
      </c>
      <c r="I9" s="24"/>
    </row>
    <row r="10" spans="1:14" ht="61.5" customHeight="1">
      <c r="A10" s="30">
        <v>5</v>
      </c>
      <c r="B10" s="22" t="s">
        <v>196</v>
      </c>
      <c r="C10" s="26" t="s">
        <v>197</v>
      </c>
      <c r="D10" s="26" t="s">
        <v>273</v>
      </c>
      <c r="E10" s="24" t="s">
        <v>198</v>
      </c>
      <c r="F10" s="24" t="s">
        <v>263</v>
      </c>
      <c r="G10" s="31">
        <v>1</v>
      </c>
      <c r="H10" s="24" t="s">
        <v>339</v>
      </c>
      <c r="I10" s="24"/>
    </row>
    <row r="11" spans="1:14" ht="75" customHeight="1">
      <c r="A11" s="30">
        <v>6</v>
      </c>
      <c r="B11" s="22" t="s">
        <v>199</v>
      </c>
      <c r="C11" s="26" t="s">
        <v>274</v>
      </c>
      <c r="D11" s="26" t="s">
        <v>275</v>
      </c>
      <c r="E11" s="24" t="s">
        <v>264</v>
      </c>
      <c r="F11" s="24" t="s">
        <v>200</v>
      </c>
      <c r="G11" s="31">
        <v>1</v>
      </c>
      <c r="H11" s="24" t="s">
        <v>340</v>
      </c>
      <c r="I11" s="24"/>
    </row>
    <row r="12" spans="1:14" ht="75">
      <c r="A12" s="30">
        <v>7</v>
      </c>
      <c r="B12" s="22" t="s">
        <v>201</v>
      </c>
      <c r="C12" s="25" t="s">
        <v>202</v>
      </c>
      <c r="D12" s="24" t="s">
        <v>203</v>
      </c>
      <c r="E12" s="24" t="s">
        <v>204</v>
      </c>
      <c r="F12" s="24" t="s">
        <v>205</v>
      </c>
      <c r="G12" s="31">
        <v>1</v>
      </c>
      <c r="H12" s="24" t="s">
        <v>339</v>
      </c>
      <c r="I12" s="24"/>
    </row>
    <row r="13" spans="1:14" ht="78.75" customHeight="1">
      <c r="A13" s="30">
        <v>8</v>
      </c>
      <c r="B13" s="22" t="s">
        <v>206</v>
      </c>
      <c r="C13" s="26" t="s">
        <v>207</v>
      </c>
      <c r="D13" s="23" t="s">
        <v>208</v>
      </c>
      <c r="E13" s="24" t="s">
        <v>209</v>
      </c>
      <c r="F13" s="24" t="s">
        <v>210</v>
      </c>
      <c r="G13" s="31">
        <v>0</v>
      </c>
      <c r="H13" s="24" t="s">
        <v>341</v>
      </c>
      <c r="I13" s="24"/>
    </row>
    <row r="14" spans="1:14" ht="56.25">
      <c r="A14" s="30">
        <v>9</v>
      </c>
      <c r="B14" s="22" t="s">
        <v>211</v>
      </c>
      <c r="C14" s="26" t="s">
        <v>212</v>
      </c>
      <c r="D14" s="23" t="s">
        <v>213</v>
      </c>
      <c r="E14" s="24" t="s">
        <v>214</v>
      </c>
      <c r="F14" s="24" t="s">
        <v>215</v>
      </c>
      <c r="G14" s="31">
        <v>1</v>
      </c>
      <c r="H14" s="24" t="s">
        <v>342</v>
      </c>
      <c r="I14" s="24"/>
    </row>
    <row r="15" spans="1:14" ht="93.75">
      <c r="A15" s="30">
        <v>10</v>
      </c>
      <c r="B15" s="22" t="s">
        <v>265</v>
      </c>
      <c r="C15" s="26" t="s">
        <v>266</v>
      </c>
      <c r="D15" s="24" t="s">
        <v>267</v>
      </c>
      <c r="E15" s="24" t="s">
        <v>216</v>
      </c>
      <c r="F15" s="24" t="s">
        <v>217</v>
      </c>
      <c r="G15" s="31">
        <v>1</v>
      </c>
      <c r="H15" s="24" t="s">
        <v>343</v>
      </c>
      <c r="I15" s="24"/>
    </row>
    <row r="16" spans="1:14" ht="93.75">
      <c r="A16" s="30">
        <v>11</v>
      </c>
      <c r="B16" s="22" t="s">
        <v>218</v>
      </c>
      <c r="C16" s="26" t="s">
        <v>219</v>
      </c>
      <c r="D16" s="24" t="s">
        <v>220</v>
      </c>
      <c r="E16" s="24" t="s">
        <v>268</v>
      </c>
      <c r="F16" s="24" t="s">
        <v>221</v>
      </c>
      <c r="G16" s="31">
        <v>1</v>
      </c>
      <c r="H16" s="24" t="s">
        <v>344</v>
      </c>
      <c r="I16" s="24"/>
    </row>
    <row r="17" spans="1:9" ht="93.75">
      <c r="A17" s="32">
        <v>12</v>
      </c>
      <c r="B17" s="22" t="s">
        <v>222</v>
      </c>
      <c r="C17" s="26" t="s">
        <v>223</v>
      </c>
      <c r="D17" s="24" t="s">
        <v>224</v>
      </c>
      <c r="E17" s="24" t="s">
        <v>225</v>
      </c>
      <c r="F17" s="23" t="s">
        <v>269</v>
      </c>
      <c r="G17" s="31">
        <v>1</v>
      </c>
      <c r="H17" s="24" t="s">
        <v>345</v>
      </c>
      <c r="I17" s="24"/>
    </row>
    <row r="18" spans="1:9" ht="56.25">
      <c r="A18" s="30">
        <v>13</v>
      </c>
      <c r="B18" s="27" t="s">
        <v>226</v>
      </c>
      <c r="C18" s="27" t="s">
        <v>270</v>
      </c>
      <c r="D18" s="27" t="s">
        <v>271</v>
      </c>
      <c r="E18" s="28" t="s">
        <v>272</v>
      </c>
      <c r="F18" s="27" t="s">
        <v>227</v>
      </c>
      <c r="G18" s="31">
        <v>1</v>
      </c>
      <c r="H18" s="27" t="s">
        <v>346</v>
      </c>
      <c r="I18" s="28"/>
    </row>
    <row r="19" spans="1:9" ht="22.5" customHeight="1">
      <c r="A19" s="94" t="s">
        <v>34</v>
      </c>
      <c r="B19" s="95"/>
      <c r="C19" s="95"/>
      <c r="D19" s="95"/>
      <c r="E19" s="95"/>
      <c r="F19" s="96"/>
      <c r="G19" s="30">
        <f>G18+G17+G16+G15+G14+G13+G12+G11+G10+G9+G8+G7+G6</f>
        <v>12</v>
      </c>
      <c r="H19" s="40"/>
      <c r="I19" s="40"/>
    </row>
    <row r="20" spans="1:9">
      <c r="B20" s="97" t="s">
        <v>293</v>
      </c>
      <c r="C20" s="97"/>
      <c r="D20" s="98"/>
      <c r="E20" s="99"/>
      <c r="F20" s="99"/>
      <c r="G20" s="99"/>
      <c r="H20" s="99"/>
      <c r="I20" s="99"/>
    </row>
  </sheetData>
  <sheetProtection formatCells="0" formatColumns="0" formatRows="0" selectLockedCells="1"/>
  <mergeCells count="16">
    <mergeCell ref="A1:I1"/>
    <mergeCell ref="A2:I2"/>
    <mergeCell ref="A3:C3"/>
    <mergeCell ref="D3:E3"/>
    <mergeCell ref="F3:I3"/>
    <mergeCell ref="A4:A5"/>
    <mergeCell ref="B4:B5"/>
    <mergeCell ref="C4:C5"/>
    <mergeCell ref="D4:D5"/>
    <mergeCell ref="E4:F4"/>
    <mergeCell ref="G4:G5"/>
    <mergeCell ref="H4:H5"/>
    <mergeCell ref="I4:I5"/>
    <mergeCell ref="A19:F19"/>
    <mergeCell ref="B20:D20"/>
    <mergeCell ref="E20:I20"/>
  </mergeCells>
  <pageMargins left="0.5" right="0.3" top="0.35" bottom="0.31" header="0.3" footer="0.3"/>
  <pageSetup paperSize="9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9"/>
  <sheetViews>
    <sheetView view="pageBreakPreview" topLeftCell="A26" zoomScale="60" zoomScaleNormal="70" workbookViewId="0">
      <selection activeCell="N36" sqref="N36"/>
    </sheetView>
  </sheetViews>
  <sheetFormatPr defaultRowHeight="15"/>
  <cols>
    <col min="1" max="1" width="10.140625" bestFit="1" customWidth="1"/>
    <col min="2" max="2" width="48.140625" customWidth="1"/>
    <col min="3" max="3" width="20.42578125" customWidth="1"/>
    <col min="4" max="4" width="10.5703125" customWidth="1"/>
    <col min="5" max="5" width="48" bestFit="1" customWidth="1"/>
    <col min="6" max="6" width="33" customWidth="1"/>
    <col min="7" max="7" width="26.5703125" customWidth="1"/>
    <col min="8" max="8" width="28.85546875" customWidth="1"/>
    <col min="9" max="9" width="25.85546875" customWidth="1"/>
    <col min="10" max="10" width="14.42578125" customWidth="1"/>
    <col min="11" max="11" width="29" customWidth="1"/>
  </cols>
  <sheetData>
    <row r="1" spans="1:20" ht="23.25">
      <c r="A1" s="120" t="s">
        <v>228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52"/>
      <c r="M1" s="52"/>
      <c r="N1" s="52"/>
      <c r="O1" s="52"/>
      <c r="P1" s="52"/>
      <c r="Q1" s="52"/>
      <c r="R1" s="52"/>
      <c r="S1" s="52"/>
      <c r="T1" s="52"/>
    </row>
    <row r="2" spans="1:20" ht="23.25">
      <c r="A2" s="121" t="s">
        <v>135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52"/>
      <c r="M2" s="52"/>
      <c r="N2" s="52"/>
      <c r="O2" s="52"/>
      <c r="P2" s="52"/>
      <c r="Q2" s="52"/>
      <c r="R2" s="52"/>
      <c r="S2" s="52"/>
      <c r="T2" s="52"/>
    </row>
    <row r="3" spans="1:20" ht="48" customHeight="1">
      <c r="A3" s="86" t="s">
        <v>301</v>
      </c>
      <c r="B3" s="87"/>
      <c r="C3" s="87"/>
      <c r="D3" s="87"/>
      <c r="E3" s="124"/>
      <c r="F3" s="125" t="s">
        <v>297</v>
      </c>
      <c r="G3" s="125"/>
      <c r="H3" s="126" t="s">
        <v>295</v>
      </c>
      <c r="I3" s="126"/>
      <c r="J3" s="126"/>
      <c r="K3" s="126"/>
      <c r="L3" s="52"/>
      <c r="M3" s="52"/>
      <c r="N3" s="52"/>
      <c r="O3" s="52"/>
      <c r="P3" s="52"/>
      <c r="Q3" s="52"/>
      <c r="R3" s="52"/>
      <c r="S3" s="52"/>
      <c r="T3" s="52"/>
    </row>
    <row r="4" spans="1:20" ht="18.75" customHeight="1">
      <c r="A4" s="122" t="s">
        <v>0</v>
      </c>
      <c r="B4" s="122" t="s">
        <v>6</v>
      </c>
      <c r="C4" s="122" t="s">
        <v>7</v>
      </c>
      <c r="D4" s="122" t="s">
        <v>8</v>
      </c>
      <c r="E4" s="122" t="s">
        <v>1</v>
      </c>
      <c r="F4" s="122" t="s">
        <v>2</v>
      </c>
      <c r="G4" s="144" t="s">
        <v>9</v>
      </c>
      <c r="H4" s="145"/>
      <c r="I4" s="146"/>
      <c r="J4" s="122" t="s">
        <v>10</v>
      </c>
      <c r="K4" s="122" t="s">
        <v>11</v>
      </c>
      <c r="L4" s="52"/>
      <c r="M4" s="52"/>
      <c r="N4" s="52"/>
      <c r="O4" s="52"/>
      <c r="P4" s="52"/>
      <c r="Q4" s="52"/>
      <c r="R4" s="52"/>
      <c r="S4" s="52"/>
      <c r="T4" s="52"/>
    </row>
    <row r="5" spans="1:20" ht="60.75" customHeight="1">
      <c r="A5" s="123"/>
      <c r="B5" s="123"/>
      <c r="C5" s="123"/>
      <c r="D5" s="123"/>
      <c r="E5" s="123"/>
      <c r="F5" s="123"/>
      <c r="G5" s="41" t="s">
        <v>3</v>
      </c>
      <c r="H5" s="41" t="s">
        <v>4</v>
      </c>
      <c r="I5" s="41" t="s">
        <v>5</v>
      </c>
      <c r="J5" s="123"/>
      <c r="K5" s="123"/>
      <c r="L5" s="52"/>
      <c r="M5" s="52"/>
      <c r="N5" s="52"/>
      <c r="O5" s="52"/>
      <c r="P5" s="52"/>
      <c r="Q5" s="52"/>
      <c r="R5" s="52"/>
      <c r="S5" s="52"/>
      <c r="T5" s="52"/>
    </row>
    <row r="6" spans="1:20" ht="18.75">
      <c r="A6" s="130" t="s">
        <v>14</v>
      </c>
      <c r="B6" s="147"/>
      <c r="C6" s="42"/>
      <c r="D6" s="42"/>
      <c r="E6" s="42"/>
      <c r="F6" s="42"/>
      <c r="G6" s="42"/>
      <c r="H6" s="42"/>
      <c r="I6" s="42"/>
      <c r="J6" s="42"/>
      <c r="K6" s="42"/>
      <c r="L6" s="52"/>
      <c r="M6" s="52"/>
      <c r="N6" s="52"/>
      <c r="O6" s="52"/>
      <c r="P6" s="52"/>
      <c r="Q6" s="52"/>
      <c r="R6" s="52"/>
      <c r="S6" s="52"/>
      <c r="T6" s="52"/>
    </row>
    <row r="7" spans="1:20" ht="115.5" customHeight="1">
      <c r="A7" s="44">
        <v>1</v>
      </c>
      <c r="B7" s="6" t="s">
        <v>276</v>
      </c>
      <c r="C7" s="6"/>
      <c r="D7" s="74"/>
      <c r="E7" s="6" t="s">
        <v>92</v>
      </c>
      <c r="F7" s="6" t="s">
        <v>101</v>
      </c>
      <c r="G7" s="43" t="s">
        <v>102</v>
      </c>
      <c r="H7" s="43" t="s">
        <v>277</v>
      </c>
      <c r="I7" s="43" t="s">
        <v>94</v>
      </c>
      <c r="J7" s="57">
        <v>3</v>
      </c>
      <c r="K7" s="58" t="s">
        <v>307</v>
      </c>
      <c r="L7" s="52"/>
      <c r="M7" s="52"/>
      <c r="N7" s="52"/>
      <c r="O7" s="52"/>
      <c r="P7" s="52"/>
      <c r="Q7" s="52"/>
      <c r="R7" s="52"/>
      <c r="S7" s="52"/>
      <c r="T7" s="52"/>
    </row>
    <row r="8" spans="1:20" ht="157.5" customHeight="1">
      <c r="A8" s="44">
        <v>2</v>
      </c>
      <c r="B8" s="6" t="s">
        <v>136</v>
      </c>
      <c r="C8" s="80" t="s">
        <v>242</v>
      </c>
      <c r="D8" s="74">
        <v>0.81</v>
      </c>
      <c r="E8" s="6" t="s">
        <v>243</v>
      </c>
      <c r="F8" s="6" t="s">
        <v>278</v>
      </c>
      <c r="G8" s="43" t="s">
        <v>279</v>
      </c>
      <c r="H8" s="22" t="s">
        <v>103</v>
      </c>
      <c r="I8" s="22"/>
      <c r="J8" s="57">
        <v>3</v>
      </c>
      <c r="K8" s="58" t="s">
        <v>310</v>
      </c>
      <c r="L8" s="52"/>
      <c r="M8" s="52"/>
      <c r="N8" s="52"/>
      <c r="O8" s="52"/>
      <c r="P8" s="52"/>
      <c r="Q8" s="52"/>
      <c r="R8" s="52"/>
      <c r="S8" s="52"/>
      <c r="T8" s="52"/>
    </row>
    <row r="9" spans="1:20" ht="135.75" customHeight="1">
      <c r="A9" s="44">
        <v>3</v>
      </c>
      <c r="B9" s="6" t="s">
        <v>15</v>
      </c>
      <c r="C9" s="6" t="s">
        <v>244</v>
      </c>
      <c r="D9" s="74" t="s">
        <v>348</v>
      </c>
      <c r="E9" s="6" t="s">
        <v>104</v>
      </c>
      <c r="F9" s="6" t="s">
        <v>280</v>
      </c>
      <c r="G9" s="43" t="s">
        <v>137</v>
      </c>
      <c r="H9" s="43" t="s">
        <v>138</v>
      </c>
      <c r="I9" s="43" t="s">
        <v>139</v>
      </c>
      <c r="J9" s="57">
        <v>3</v>
      </c>
      <c r="K9" s="58" t="s">
        <v>326</v>
      </c>
      <c r="L9" s="52"/>
      <c r="M9" s="52"/>
      <c r="N9" s="52"/>
      <c r="O9" s="52"/>
      <c r="P9" s="52"/>
      <c r="Q9" s="52"/>
      <c r="R9" s="52"/>
      <c r="S9" s="52"/>
      <c r="T9" s="52"/>
    </row>
    <row r="10" spans="1:20" ht="178.5" customHeight="1">
      <c r="A10" s="44">
        <v>4</v>
      </c>
      <c r="B10" s="6" t="s">
        <v>35</v>
      </c>
      <c r="C10" s="6" t="s">
        <v>245</v>
      </c>
      <c r="D10" s="58" t="s">
        <v>349</v>
      </c>
      <c r="E10" s="6" t="s">
        <v>106</v>
      </c>
      <c r="F10" s="6" t="s">
        <v>105</v>
      </c>
      <c r="G10" s="43" t="s">
        <v>107</v>
      </c>
      <c r="H10" s="43" t="s">
        <v>108</v>
      </c>
      <c r="I10" s="43" t="s">
        <v>109</v>
      </c>
      <c r="J10" s="57">
        <v>1</v>
      </c>
      <c r="K10" s="58" t="s">
        <v>329</v>
      </c>
      <c r="L10" s="52"/>
      <c r="M10" s="52"/>
      <c r="N10" s="52"/>
      <c r="O10" s="52"/>
      <c r="P10" s="52"/>
      <c r="Q10" s="52"/>
      <c r="R10" s="52"/>
      <c r="S10" s="52"/>
      <c r="T10" s="52"/>
    </row>
    <row r="11" spans="1:20" ht="135" customHeight="1">
      <c r="A11" s="44">
        <v>5</v>
      </c>
      <c r="B11" s="6" t="s">
        <v>283</v>
      </c>
      <c r="C11" s="113"/>
      <c r="D11" s="114"/>
      <c r="E11" s="46" t="s">
        <v>110</v>
      </c>
      <c r="F11" s="46" t="s">
        <v>111</v>
      </c>
      <c r="G11" s="46" t="s">
        <v>112</v>
      </c>
      <c r="H11" s="46" t="s">
        <v>113</v>
      </c>
      <c r="I11" s="46" t="s">
        <v>114</v>
      </c>
      <c r="J11" s="57">
        <v>3</v>
      </c>
      <c r="K11" s="58" t="s">
        <v>327</v>
      </c>
      <c r="L11" s="52"/>
      <c r="M11" s="52"/>
      <c r="N11" s="52"/>
      <c r="O11" s="52"/>
      <c r="P11" s="52"/>
      <c r="Q11" s="52"/>
      <c r="R11" s="52"/>
      <c r="S11" s="52"/>
      <c r="T11" s="52"/>
    </row>
    <row r="12" spans="1:20" ht="18.75">
      <c r="A12" s="130" t="s">
        <v>140</v>
      </c>
      <c r="B12" s="147"/>
      <c r="C12" s="47"/>
      <c r="D12" s="47"/>
      <c r="E12" s="47"/>
      <c r="F12" s="47"/>
      <c r="G12" s="47"/>
      <c r="H12" s="47"/>
      <c r="I12" s="47"/>
      <c r="J12" s="45"/>
      <c r="K12" s="47"/>
      <c r="L12" s="52"/>
      <c r="M12" s="52"/>
      <c r="N12" s="52"/>
      <c r="O12" s="52"/>
      <c r="P12" s="52"/>
      <c r="Q12" s="52"/>
      <c r="R12" s="52"/>
      <c r="S12" s="52"/>
      <c r="T12" s="52"/>
    </row>
    <row r="13" spans="1:20" ht="120.75" customHeight="1">
      <c r="A13" s="44">
        <v>6</v>
      </c>
      <c r="B13" s="6" t="s">
        <v>16</v>
      </c>
      <c r="C13" s="135"/>
      <c r="D13" s="136"/>
      <c r="E13" s="6" t="s">
        <v>115</v>
      </c>
      <c r="F13" s="6" t="s">
        <v>259</v>
      </c>
      <c r="G13" s="6" t="s">
        <v>116</v>
      </c>
      <c r="H13" s="6" t="s">
        <v>118</v>
      </c>
      <c r="I13" s="6" t="s">
        <v>117</v>
      </c>
      <c r="J13" s="57">
        <v>3</v>
      </c>
      <c r="K13" s="58" t="s">
        <v>308</v>
      </c>
      <c r="L13" s="52"/>
      <c r="M13" s="52"/>
      <c r="N13" s="52"/>
      <c r="O13" s="52"/>
      <c r="P13" s="52"/>
      <c r="Q13" s="52"/>
      <c r="R13" s="52"/>
      <c r="S13" s="52"/>
      <c r="T13" s="52"/>
    </row>
    <row r="14" spans="1:20" ht="84.75" customHeight="1">
      <c r="A14" s="44">
        <v>7</v>
      </c>
      <c r="B14" s="6" t="s">
        <v>141</v>
      </c>
      <c r="C14" s="137"/>
      <c r="D14" s="138"/>
      <c r="E14" s="6" t="s">
        <v>142</v>
      </c>
      <c r="F14" s="6" t="s">
        <v>143</v>
      </c>
      <c r="G14" s="6" t="s">
        <v>144</v>
      </c>
      <c r="H14" s="6" t="s">
        <v>146</v>
      </c>
      <c r="I14" s="6" t="s">
        <v>147</v>
      </c>
      <c r="J14" s="57">
        <v>3</v>
      </c>
      <c r="K14" s="58" t="s">
        <v>296</v>
      </c>
      <c r="L14" s="52"/>
      <c r="M14" s="52"/>
      <c r="N14" s="52"/>
      <c r="O14" s="52"/>
      <c r="P14" s="52"/>
      <c r="Q14" s="52"/>
      <c r="R14" s="52"/>
      <c r="S14" s="52"/>
      <c r="T14" s="52"/>
    </row>
    <row r="15" spans="1:20" ht="118.5" customHeight="1">
      <c r="A15" s="44">
        <v>8</v>
      </c>
      <c r="B15" s="6" t="s">
        <v>17</v>
      </c>
      <c r="C15" s="139"/>
      <c r="D15" s="140"/>
      <c r="E15" s="6" t="s">
        <v>119</v>
      </c>
      <c r="F15" s="6" t="s">
        <v>44</v>
      </c>
      <c r="G15" s="6" t="s">
        <v>95</v>
      </c>
      <c r="H15" s="6" t="s">
        <v>145</v>
      </c>
      <c r="I15" s="6" t="s">
        <v>120</v>
      </c>
      <c r="J15" s="57">
        <v>3</v>
      </c>
      <c r="K15" s="58" t="s">
        <v>309</v>
      </c>
      <c r="L15" s="52"/>
      <c r="M15" s="52"/>
      <c r="N15" s="52"/>
      <c r="O15" s="52"/>
      <c r="P15" s="52"/>
      <c r="Q15" s="52"/>
      <c r="R15" s="52"/>
      <c r="S15" s="52"/>
      <c r="T15" s="52"/>
    </row>
    <row r="16" spans="1:20" ht="82.5" customHeight="1">
      <c r="A16" s="44">
        <v>9</v>
      </c>
      <c r="B16" s="6" t="s">
        <v>246</v>
      </c>
      <c r="C16" s="6" t="s">
        <v>248</v>
      </c>
      <c r="D16" s="74">
        <v>0.73</v>
      </c>
      <c r="E16" s="6" t="s">
        <v>247</v>
      </c>
      <c r="F16" s="6" t="s">
        <v>148</v>
      </c>
      <c r="G16" s="6" t="s">
        <v>285</v>
      </c>
      <c r="H16" s="6" t="s">
        <v>286</v>
      </c>
      <c r="I16" s="6" t="s">
        <v>287</v>
      </c>
      <c r="J16" s="57">
        <v>2</v>
      </c>
      <c r="K16" s="58" t="s">
        <v>323</v>
      </c>
      <c r="L16" s="52"/>
      <c r="M16" s="52"/>
      <c r="N16" s="52"/>
      <c r="O16" s="52"/>
      <c r="P16" s="52"/>
      <c r="Q16" s="52"/>
      <c r="R16" s="52"/>
      <c r="S16" s="52"/>
      <c r="T16" s="52"/>
    </row>
    <row r="17" spans="1:20" ht="96" customHeight="1">
      <c r="A17" s="44">
        <v>10</v>
      </c>
      <c r="B17" s="6" t="s">
        <v>39</v>
      </c>
      <c r="C17" s="6" t="s">
        <v>249</v>
      </c>
      <c r="D17" s="74">
        <v>1</v>
      </c>
      <c r="E17" s="6" t="s">
        <v>149</v>
      </c>
      <c r="F17" s="6" t="s">
        <v>52</v>
      </c>
      <c r="G17" s="6" t="s">
        <v>55</v>
      </c>
      <c r="H17" s="6" t="s">
        <v>54</v>
      </c>
      <c r="I17" s="6" t="s">
        <v>53</v>
      </c>
      <c r="J17" s="57">
        <v>2</v>
      </c>
      <c r="K17" s="58" t="s">
        <v>350</v>
      </c>
      <c r="L17" s="52"/>
      <c r="M17" s="52"/>
      <c r="N17" s="52"/>
      <c r="O17" s="52"/>
      <c r="P17" s="52"/>
      <c r="Q17" s="52"/>
      <c r="R17" s="52"/>
      <c r="S17" s="52"/>
      <c r="T17" s="52"/>
    </row>
    <row r="18" spans="1:20" ht="102" customHeight="1">
      <c r="A18" s="44">
        <v>11</v>
      </c>
      <c r="B18" s="48" t="s">
        <v>132</v>
      </c>
      <c r="C18" s="50"/>
      <c r="D18" s="50"/>
      <c r="E18" s="49" t="s">
        <v>133</v>
      </c>
      <c r="F18" s="49" t="s">
        <v>45</v>
      </c>
      <c r="G18" s="49" t="s">
        <v>58</v>
      </c>
      <c r="H18" s="49" t="s">
        <v>57</v>
      </c>
      <c r="I18" s="49" t="s">
        <v>56</v>
      </c>
      <c r="J18" s="59">
        <v>2</v>
      </c>
      <c r="K18" s="60" t="s">
        <v>328</v>
      </c>
      <c r="L18" s="52"/>
      <c r="M18" s="52"/>
      <c r="N18" s="52"/>
      <c r="O18" s="52"/>
      <c r="P18" s="52"/>
      <c r="Q18" s="52"/>
      <c r="R18" s="52"/>
      <c r="S18" s="52"/>
      <c r="T18" s="52"/>
    </row>
    <row r="19" spans="1:20" ht="157.5" customHeight="1">
      <c r="A19" s="44">
        <v>12</v>
      </c>
      <c r="B19" s="51" t="s">
        <v>250</v>
      </c>
      <c r="C19" s="6" t="s">
        <v>251</v>
      </c>
      <c r="D19" s="74">
        <v>0.21</v>
      </c>
      <c r="E19" s="6" t="s">
        <v>164</v>
      </c>
      <c r="F19" s="6" t="s">
        <v>165</v>
      </c>
      <c r="G19" s="6" t="s">
        <v>166</v>
      </c>
      <c r="H19" s="6" t="s">
        <v>167</v>
      </c>
      <c r="I19" s="6" t="s">
        <v>168</v>
      </c>
      <c r="J19" s="57">
        <v>1</v>
      </c>
      <c r="K19" s="58" t="s">
        <v>311</v>
      </c>
      <c r="L19" s="52"/>
      <c r="M19" s="52"/>
      <c r="N19" s="52"/>
      <c r="O19" s="52"/>
      <c r="P19" s="52"/>
      <c r="Q19" s="52"/>
      <c r="R19" s="52"/>
      <c r="S19" s="52"/>
      <c r="T19" s="52"/>
    </row>
    <row r="20" spans="1:20" ht="75">
      <c r="A20" s="44">
        <v>13</v>
      </c>
      <c r="B20" s="51" t="s">
        <v>252</v>
      </c>
      <c r="C20" s="6" t="s">
        <v>253</v>
      </c>
      <c r="D20" s="74">
        <v>0.1</v>
      </c>
      <c r="E20" s="6" t="s">
        <v>169</v>
      </c>
      <c r="F20" s="6" t="s">
        <v>165</v>
      </c>
      <c r="G20" s="6" t="s">
        <v>170</v>
      </c>
      <c r="H20" s="6" t="s">
        <v>171</v>
      </c>
      <c r="I20" s="6" t="s">
        <v>172</v>
      </c>
      <c r="J20" s="57">
        <v>1</v>
      </c>
      <c r="K20" s="58" t="s">
        <v>312</v>
      </c>
      <c r="L20" s="52"/>
      <c r="M20" s="52"/>
      <c r="N20" s="52"/>
      <c r="O20" s="52"/>
      <c r="P20" s="52"/>
      <c r="Q20" s="52"/>
      <c r="R20" s="52"/>
      <c r="S20" s="52"/>
      <c r="T20" s="52"/>
    </row>
    <row r="21" spans="1:20" ht="18.75">
      <c r="A21" s="130" t="s">
        <v>12</v>
      </c>
      <c r="B21" s="147"/>
      <c r="C21" s="42"/>
      <c r="D21" s="42"/>
      <c r="E21" s="42"/>
      <c r="F21" s="42"/>
      <c r="G21" s="42"/>
      <c r="H21" s="42"/>
      <c r="I21" s="42"/>
      <c r="J21" s="45"/>
      <c r="K21" s="42"/>
      <c r="L21" s="52"/>
      <c r="M21" s="52"/>
      <c r="N21" s="52"/>
      <c r="O21" s="52"/>
      <c r="P21" s="52"/>
      <c r="Q21" s="52"/>
      <c r="R21" s="52"/>
      <c r="S21" s="52"/>
      <c r="T21" s="52"/>
    </row>
    <row r="22" spans="1:20" ht="120" customHeight="1">
      <c r="A22" s="44">
        <v>14</v>
      </c>
      <c r="B22" s="51" t="s">
        <v>160</v>
      </c>
      <c r="C22" s="113"/>
      <c r="D22" s="114"/>
      <c r="E22" s="6" t="s">
        <v>40</v>
      </c>
      <c r="F22" s="6" t="s">
        <v>150</v>
      </c>
      <c r="G22" s="6" t="s">
        <v>161</v>
      </c>
      <c r="H22" s="6" t="s">
        <v>162</v>
      </c>
      <c r="I22" s="6" t="s">
        <v>163</v>
      </c>
      <c r="J22" s="57">
        <v>3</v>
      </c>
      <c r="K22" s="58" t="s">
        <v>313</v>
      </c>
      <c r="L22" s="52"/>
      <c r="M22" s="52"/>
      <c r="N22" s="52"/>
      <c r="O22" s="52"/>
      <c r="P22" s="52"/>
      <c r="Q22" s="52"/>
      <c r="R22" s="52"/>
      <c r="S22" s="52"/>
      <c r="T22" s="52"/>
    </row>
    <row r="23" spans="1:20" ht="79.5" customHeight="1">
      <c r="A23" s="44">
        <v>15</v>
      </c>
      <c r="B23" s="6" t="s">
        <v>41</v>
      </c>
      <c r="C23" s="6" t="s">
        <v>254</v>
      </c>
      <c r="D23" s="74">
        <v>0.6</v>
      </c>
      <c r="E23" s="6" t="s">
        <v>18</v>
      </c>
      <c r="F23" s="6" t="s">
        <v>51</v>
      </c>
      <c r="G23" s="6" t="s">
        <v>60</v>
      </c>
      <c r="H23" s="6" t="s">
        <v>59</v>
      </c>
      <c r="I23" s="6" t="s">
        <v>61</v>
      </c>
      <c r="J23" s="57">
        <v>2</v>
      </c>
      <c r="K23" s="58" t="s">
        <v>351</v>
      </c>
      <c r="L23" s="52"/>
      <c r="M23" s="52"/>
      <c r="N23" s="52"/>
      <c r="O23" s="52"/>
      <c r="P23" s="52"/>
      <c r="Q23" s="52"/>
      <c r="R23" s="52"/>
      <c r="S23" s="52"/>
      <c r="T23" s="52"/>
    </row>
    <row r="24" spans="1:20" ht="80.25" customHeight="1">
      <c r="A24" s="44">
        <v>16</v>
      </c>
      <c r="B24" s="6" t="s">
        <v>42</v>
      </c>
      <c r="C24" s="6" t="s">
        <v>255</v>
      </c>
      <c r="D24" s="74">
        <v>0.02</v>
      </c>
      <c r="E24" s="6" t="s">
        <v>19</v>
      </c>
      <c r="F24" s="6" t="s">
        <v>50</v>
      </c>
      <c r="G24" s="6" t="s">
        <v>64</v>
      </c>
      <c r="H24" s="6" t="s">
        <v>62</v>
      </c>
      <c r="I24" s="6" t="s">
        <v>63</v>
      </c>
      <c r="J24" s="57">
        <v>2</v>
      </c>
      <c r="K24" s="58" t="s">
        <v>324</v>
      </c>
      <c r="L24" s="52"/>
      <c r="M24" s="52"/>
      <c r="N24" s="52"/>
      <c r="O24" s="52"/>
      <c r="P24" s="52"/>
      <c r="Q24" s="52"/>
      <c r="R24" s="52"/>
      <c r="S24" s="52"/>
      <c r="T24" s="52"/>
    </row>
    <row r="25" spans="1:20" ht="93.75">
      <c r="A25" s="44">
        <v>17</v>
      </c>
      <c r="B25" s="6" t="s">
        <v>134</v>
      </c>
      <c r="C25" s="113"/>
      <c r="D25" s="114"/>
      <c r="E25" s="6" t="s">
        <v>151</v>
      </c>
      <c r="F25" s="6" t="s">
        <v>281</v>
      </c>
      <c r="G25" s="6" t="s">
        <v>152</v>
      </c>
      <c r="H25" s="6" t="s">
        <v>153</v>
      </c>
      <c r="I25" s="6" t="s">
        <v>154</v>
      </c>
      <c r="J25" s="57">
        <v>3</v>
      </c>
      <c r="K25" s="58" t="s">
        <v>325</v>
      </c>
      <c r="L25" s="52"/>
      <c r="M25" s="52"/>
      <c r="N25" s="52"/>
      <c r="O25" s="52"/>
      <c r="P25" s="52"/>
      <c r="Q25" s="52"/>
      <c r="R25" s="52"/>
      <c r="S25" s="52"/>
      <c r="T25" s="52"/>
    </row>
    <row r="26" spans="1:20" s="11" customFormat="1" ht="18.75">
      <c r="A26" s="132" t="s">
        <v>232</v>
      </c>
      <c r="B26" s="133"/>
      <c r="C26" s="133"/>
      <c r="D26" s="133"/>
      <c r="E26" s="133"/>
      <c r="F26" s="53"/>
      <c r="G26" s="53"/>
      <c r="H26" s="53"/>
      <c r="I26" s="53"/>
      <c r="J26" s="53"/>
      <c r="K26" s="53"/>
      <c r="L26" s="52"/>
      <c r="M26" s="52"/>
      <c r="N26" s="52"/>
      <c r="O26" s="52"/>
      <c r="P26" s="52"/>
      <c r="Q26" s="52"/>
      <c r="R26" s="52"/>
      <c r="S26" s="52"/>
      <c r="T26" s="52"/>
    </row>
    <row r="27" spans="1:20" ht="18.75">
      <c r="A27" s="130" t="s">
        <v>13</v>
      </c>
      <c r="B27" s="147"/>
      <c r="C27" s="47"/>
      <c r="D27" s="47"/>
      <c r="E27" s="47"/>
      <c r="F27" s="47"/>
      <c r="G27" s="47"/>
      <c r="H27" s="47"/>
      <c r="I27" s="47"/>
      <c r="J27" s="45"/>
      <c r="K27" s="42"/>
      <c r="L27" s="52"/>
      <c r="M27" s="52"/>
      <c r="N27" s="52"/>
      <c r="O27" s="52"/>
      <c r="P27" s="52"/>
      <c r="Q27" s="52"/>
      <c r="R27" s="52"/>
      <c r="S27" s="52"/>
      <c r="T27" s="52"/>
    </row>
    <row r="28" spans="1:20" ht="117.75" customHeight="1">
      <c r="A28" s="44">
        <v>18</v>
      </c>
      <c r="B28" s="6" t="s">
        <v>155</v>
      </c>
      <c r="C28" s="113"/>
      <c r="D28" s="114"/>
      <c r="E28" s="6" t="s">
        <v>233</v>
      </c>
      <c r="F28" s="6" t="s">
        <v>282</v>
      </c>
      <c r="G28" s="6" t="s">
        <v>122</v>
      </c>
      <c r="H28" s="6" t="s">
        <v>125</v>
      </c>
      <c r="I28" s="6" t="s">
        <v>123</v>
      </c>
      <c r="J28" s="57">
        <v>3</v>
      </c>
      <c r="K28" s="58" t="s">
        <v>334</v>
      </c>
      <c r="L28" s="52"/>
      <c r="M28" s="52"/>
      <c r="N28" s="52"/>
      <c r="O28" s="52"/>
      <c r="P28" s="52"/>
      <c r="Q28" s="52"/>
      <c r="R28" s="52"/>
      <c r="S28" s="52"/>
      <c r="T28" s="52"/>
    </row>
    <row r="29" spans="1:20" ht="21" customHeight="1">
      <c r="A29" s="130" t="s">
        <v>20</v>
      </c>
      <c r="B29" s="131"/>
      <c r="C29" s="42"/>
      <c r="D29" s="42"/>
      <c r="E29" s="42"/>
      <c r="F29" s="42"/>
      <c r="G29" s="42"/>
      <c r="H29" s="42"/>
      <c r="I29" s="42"/>
      <c r="J29" s="45"/>
      <c r="K29" s="42"/>
      <c r="L29" s="52"/>
      <c r="M29" s="52"/>
      <c r="N29" s="52"/>
      <c r="O29" s="52"/>
      <c r="P29" s="52"/>
      <c r="Q29" s="52"/>
      <c r="R29" s="52"/>
      <c r="S29" s="52"/>
      <c r="T29" s="52"/>
    </row>
    <row r="30" spans="1:20" ht="106.5" customHeight="1">
      <c r="A30" s="44">
        <v>19</v>
      </c>
      <c r="B30" s="6" t="s">
        <v>21</v>
      </c>
      <c r="C30" s="135"/>
      <c r="D30" s="136"/>
      <c r="E30" s="6" t="s">
        <v>124</v>
      </c>
      <c r="F30" s="6" t="s">
        <v>46</v>
      </c>
      <c r="G30" s="26" t="s">
        <v>65</v>
      </c>
      <c r="H30" s="46" t="s">
        <v>83</v>
      </c>
      <c r="I30" s="46" t="s">
        <v>84</v>
      </c>
      <c r="J30" s="57">
        <v>3</v>
      </c>
      <c r="K30" s="58" t="s">
        <v>330</v>
      </c>
      <c r="L30" s="52"/>
      <c r="M30" s="52"/>
      <c r="N30" s="52"/>
      <c r="O30" s="52"/>
      <c r="P30" s="52"/>
      <c r="Q30" s="52"/>
      <c r="R30" s="52"/>
      <c r="S30" s="52"/>
      <c r="T30" s="52"/>
    </row>
    <row r="31" spans="1:20" ht="85.5" customHeight="1">
      <c r="A31" s="44">
        <v>20</v>
      </c>
      <c r="B31" s="6" t="s">
        <v>22</v>
      </c>
      <c r="C31" s="137"/>
      <c r="D31" s="138"/>
      <c r="E31" s="6" t="s">
        <v>36</v>
      </c>
      <c r="F31" s="6" t="s">
        <v>121</v>
      </c>
      <c r="G31" s="43" t="s">
        <v>85</v>
      </c>
      <c r="H31" s="43" t="s">
        <v>86</v>
      </c>
      <c r="I31" s="43" t="s">
        <v>87</v>
      </c>
      <c r="J31" s="57">
        <v>2</v>
      </c>
      <c r="K31" s="58" t="s">
        <v>331</v>
      </c>
      <c r="L31" s="52"/>
      <c r="M31" s="52"/>
      <c r="N31" s="52"/>
      <c r="O31" s="52"/>
      <c r="P31" s="52"/>
      <c r="Q31" s="52"/>
      <c r="R31" s="52"/>
      <c r="S31" s="52"/>
      <c r="T31" s="52"/>
    </row>
    <row r="32" spans="1:20" ht="124.5" customHeight="1">
      <c r="A32" s="44">
        <v>21</v>
      </c>
      <c r="B32" s="51" t="s">
        <v>23</v>
      </c>
      <c r="C32" s="137"/>
      <c r="D32" s="138"/>
      <c r="E32" s="6" t="s">
        <v>37</v>
      </c>
      <c r="F32" s="6" t="s">
        <v>47</v>
      </c>
      <c r="G32" s="43" t="s">
        <v>156</v>
      </c>
      <c r="H32" s="43" t="s">
        <v>157</v>
      </c>
      <c r="I32" s="43" t="s">
        <v>158</v>
      </c>
      <c r="J32" s="57">
        <v>3</v>
      </c>
      <c r="K32" s="58" t="s">
        <v>332</v>
      </c>
      <c r="L32" s="52"/>
      <c r="M32" s="52"/>
      <c r="N32" s="52"/>
      <c r="O32" s="52"/>
      <c r="P32" s="52"/>
      <c r="Q32" s="52"/>
      <c r="R32" s="52"/>
      <c r="S32" s="52"/>
      <c r="T32" s="52"/>
    </row>
    <row r="33" spans="1:20" ht="75">
      <c r="A33" s="44">
        <v>22</v>
      </c>
      <c r="B33" s="51" t="s">
        <v>24</v>
      </c>
      <c r="C33" s="137"/>
      <c r="D33" s="138"/>
      <c r="E33" s="6" t="s">
        <v>88</v>
      </c>
      <c r="F33" s="6" t="s">
        <v>48</v>
      </c>
      <c r="G33" s="43" t="s">
        <v>90</v>
      </c>
      <c r="H33" s="43" t="s">
        <v>89</v>
      </c>
      <c r="I33" s="43" t="s">
        <v>91</v>
      </c>
      <c r="J33" s="57">
        <v>3</v>
      </c>
      <c r="K33" s="58" t="s">
        <v>333</v>
      </c>
      <c r="L33" s="52"/>
      <c r="M33" s="52"/>
      <c r="N33" s="52"/>
      <c r="O33" s="52"/>
      <c r="P33" s="52"/>
      <c r="Q33" s="52"/>
      <c r="R33" s="52"/>
      <c r="S33" s="52"/>
      <c r="T33" s="52"/>
    </row>
    <row r="34" spans="1:20" ht="99" customHeight="1">
      <c r="A34" s="44">
        <v>23</v>
      </c>
      <c r="B34" s="51" t="s">
        <v>25</v>
      </c>
      <c r="C34" s="139"/>
      <c r="D34" s="140"/>
      <c r="E34" s="6" t="s">
        <v>38</v>
      </c>
      <c r="F34" s="6" t="s">
        <v>49</v>
      </c>
      <c r="G34" s="43" t="s">
        <v>66</v>
      </c>
      <c r="H34" s="43" t="s">
        <v>67</v>
      </c>
      <c r="I34" s="43" t="s">
        <v>68</v>
      </c>
      <c r="J34" s="57">
        <v>3</v>
      </c>
      <c r="K34" s="58"/>
      <c r="L34" s="52"/>
      <c r="M34" s="52"/>
      <c r="N34" s="52"/>
      <c r="O34" s="52"/>
      <c r="P34" s="52"/>
      <c r="Q34" s="52"/>
      <c r="R34" s="52"/>
      <c r="S34" s="52"/>
      <c r="T34" s="52"/>
    </row>
    <row r="35" spans="1:20" s="11" customFormat="1" ht="18.75">
      <c r="A35" s="134" t="s">
        <v>238</v>
      </c>
      <c r="B35" s="134"/>
      <c r="C35" s="134"/>
      <c r="D35" s="134"/>
      <c r="E35" s="134"/>
      <c r="F35" s="134"/>
      <c r="G35" s="141" t="s">
        <v>239</v>
      </c>
      <c r="H35" s="142"/>
      <c r="I35" s="143"/>
      <c r="J35" s="63">
        <f>J7+J8+J9+J10+J11+J13+J14+J15+J16+J17+J18+J19+J20+J22+J23+J24+J25</f>
        <v>40</v>
      </c>
      <c r="K35" s="40"/>
      <c r="L35" s="52"/>
      <c r="M35" s="52"/>
      <c r="N35" s="52"/>
      <c r="O35" s="52"/>
      <c r="P35" s="52"/>
      <c r="Q35" s="52"/>
      <c r="R35" s="52"/>
      <c r="S35" s="52"/>
      <c r="T35" s="52"/>
    </row>
    <row r="36" spans="1:20" s="11" customFormat="1" ht="18.75">
      <c r="A36" s="134" t="s">
        <v>240</v>
      </c>
      <c r="B36" s="134"/>
      <c r="C36" s="134"/>
      <c r="D36" s="134"/>
      <c r="E36" s="134"/>
      <c r="F36" s="134"/>
      <c r="G36" s="141" t="s">
        <v>241</v>
      </c>
      <c r="H36" s="142"/>
      <c r="I36" s="143"/>
      <c r="J36" s="55">
        <f>J28+J30+J31+J32+J33+J34</f>
        <v>17</v>
      </c>
      <c r="K36" s="40"/>
      <c r="L36" s="52"/>
      <c r="M36" s="52"/>
      <c r="N36" s="52"/>
      <c r="O36" s="52"/>
      <c r="P36" s="52"/>
      <c r="Q36" s="52"/>
      <c r="R36" s="52"/>
      <c r="S36" s="52"/>
      <c r="T36" s="52"/>
    </row>
    <row r="37" spans="1:20" ht="18.75">
      <c r="A37" s="127" t="s">
        <v>159</v>
      </c>
      <c r="B37" s="128"/>
      <c r="C37" s="128"/>
      <c r="D37" s="128"/>
      <c r="E37" s="128"/>
      <c r="F37" s="128"/>
      <c r="G37" s="128"/>
      <c r="H37" s="128"/>
      <c r="I37" s="129"/>
      <c r="J37" s="63">
        <f>J35+J36</f>
        <v>57</v>
      </c>
      <c r="K37" s="54"/>
      <c r="L37" s="52"/>
      <c r="M37" s="52"/>
      <c r="N37" s="52"/>
      <c r="O37" s="52"/>
      <c r="P37" s="52"/>
      <c r="Q37" s="52"/>
      <c r="R37" s="52"/>
      <c r="S37" s="52"/>
      <c r="T37" s="52"/>
    </row>
    <row r="38" spans="1:20" ht="18.75">
      <c r="A38" s="115" t="s">
        <v>293</v>
      </c>
      <c r="B38" s="116"/>
      <c r="C38" s="116"/>
      <c r="D38" s="116"/>
      <c r="E38" s="117"/>
      <c r="F38" s="118" t="s">
        <v>298</v>
      </c>
      <c r="G38" s="119"/>
      <c r="H38" s="119"/>
      <c r="I38" s="119"/>
      <c r="J38" s="119"/>
      <c r="K38" s="119"/>
    </row>
    <row r="39" spans="1:20">
      <c r="A39" s="1"/>
      <c r="B39" s="4"/>
      <c r="C39" s="1"/>
      <c r="D39" s="1"/>
      <c r="E39" s="1"/>
      <c r="F39" s="1"/>
      <c r="G39" s="1"/>
      <c r="H39" s="1"/>
      <c r="I39" s="1"/>
      <c r="J39" s="1"/>
      <c r="K39" s="1"/>
    </row>
  </sheetData>
  <sheetProtection formatCells="0" formatColumns="0" formatRows="0" selectLockedCells="1"/>
  <mergeCells count="33">
    <mergeCell ref="C13:D15"/>
    <mergeCell ref="G35:I35"/>
    <mergeCell ref="G36:I36"/>
    <mergeCell ref="D4:D5"/>
    <mergeCell ref="G4:I4"/>
    <mergeCell ref="A6:B6"/>
    <mergeCell ref="A12:B12"/>
    <mergeCell ref="A21:B21"/>
    <mergeCell ref="A27:B27"/>
    <mergeCell ref="C11:D11"/>
    <mergeCell ref="A37:I37"/>
    <mergeCell ref="A29:B29"/>
    <mergeCell ref="A26:E26"/>
    <mergeCell ref="A35:F35"/>
    <mergeCell ref="A36:F36"/>
    <mergeCell ref="C30:D34"/>
    <mergeCell ref="C28:D28"/>
    <mergeCell ref="F3:G3"/>
    <mergeCell ref="E4:E5"/>
    <mergeCell ref="H3:K3"/>
    <mergeCell ref="F4:F5"/>
    <mergeCell ref="J4:J5"/>
    <mergeCell ref="K4:K5"/>
    <mergeCell ref="C25:D25"/>
    <mergeCell ref="C22:D22"/>
    <mergeCell ref="A38:E38"/>
    <mergeCell ref="F38:K38"/>
    <mergeCell ref="A1:K1"/>
    <mergeCell ref="A2:K2"/>
    <mergeCell ref="B4:B5"/>
    <mergeCell ref="A4:A5"/>
    <mergeCell ref="C4:C5"/>
    <mergeCell ref="A3:E3"/>
  </mergeCells>
  <pageMargins left="0.7" right="0.7" top="0.75" bottom="0.75" header="0.3" footer="0.3"/>
  <pageSetup scale="3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8"/>
  <sheetViews>
    <sheetView tabSelected="1" workbookViewId="0">
      <selection activeCell="F26" sqref="F26"/>
    </sheetView>
  </sheetViews>
  <sheetFormatPr defaultRowHeight="15"/>
  <cols>
    <col min="2" max="2" width="17.7109375" customWidth="1"/>
    <col min="3" max="3" width="18.85546875" customWidth="1"/>
    <col min="4" max="4" width="13.42578125" customWidth="1"/>
    <col min="5" max="5" width="13.7109375" customWidth="1"/>
    <col min="6" max="6" width="10.28515625" customWidth="1"/>
    <col min="8" max="8" width="10.42578125" customWidth="1"/>
  </cols>
  <sheetData>
    <row r="1" spans="1:16">
      <c r="A1" s="150" t="s">
        <v>292</v>
      </c>
      <c r="B1" s="150"/>
      <c r="C1" s="150"/>
      <c r="D1" s="150"/>
      <c r="E1" s="150"/>
      <c r="F1" s="150"/>
      <c r="G1" s="150"/>
      <c r="H1" s="150"/>
    </row>
    <row r="2" spans="1:16" ht="30.75" customHeight="1">
      <c r="A2" s="148" t="s">
        <v>284</v>
      </c>
      <c r="B2" s="149"/>
      <c r="C2" s="69" t="s">
        <v>304</v>
      </c>
      <c r="D2" s="69" t="s">
        <v>290</v>
      </c>
      <c r="E2" s="69" t="s">
        <v>306</v>
      </c>
      <c r="F2" s="70" t="s">
        <v>291</v>
      </c>
      <c r="G2" s="68" t="s">
        <v>305</v>
      </c>
      <c r="H2" s="69"/>
      <c r="I2" s="52"/>
      <c r="J2" s="52"/>
      <c r="K2" s="52"/>
      <c r="L2" s="52"/>
      <c r="M2" s="52"/>
      <c r="N2" s="52"/>
      <c r="O2" s="52"/>
      <c r="P2" s="52"/>
    </row>
    <row r="3" spans="1:16" ht="15" customHeight="1">
      <c r="A3" s="153" t="s">
        <v>69</v>
      </c>
      <c r="B3" s="154"/>
      <c r="C3" s="154"/>
      <c r="D3" s="154"/>
      <c r="E3" s="154"/>
      <c r="F3" s="154"/>
      <c r="G3" s="154"/>
      <c r="H3" s="155"/>
    </row>
    <row r="4" spans="1:16" ht="22.9" customHeight="1">
      <c r="A4" s="2"/>
      <c r="B4" s="2" t="s">
        <v>70</v>
      </c>
      <c r="C4" s="2" t="s">
        <v>71</v>
      </c>
      <c r="D4" s="2" t="s">
        <v>72</v>
      </c>
      <c r="E4" s="2" t="s">
        <v>73</v>
      </c>
      <c r="F4" s="156" t="s">
        <v>74</v>
      </c>
      <c r="G4" s="156"/>
      <c r="H4" s="156"/>
    </row>
    <row r="5" spans="1:16">
      <c r="A5" s="158" t="s">
        <v>75</v>
      </c>
      <c r="B5" s="158"/>
      <c r="C5" s="158"/>
      <c r="D5" s="158"/>
      <c r="E5" s="158"/>
      <c r="F5" s="158"/>
      <c r="G5" s="158"/>
      <c r="H5" s="158"/>
    </row>
    <row r="6" spans="1:16" ht="24">
      <c r="A6" s="2">
        <v>1</v>
      </c>
      <c r="B6" s="3" t="s">
        <v>26</v>
      </c>
      <c r="C6" s="2">
        <v>9</v>
      </c>
      <c r="D6" s="2">
        <v>9</v>
      </c>
      <c r="E6" s="9">
        <v>7</v>
      </c>
      <c r="F6" s="159">
        <v>80</v>
      </c>
      <c r="G6" s="159"/>
      <c r="H6" s="159"/>
    </row>
    <row r="7" spans="1:16" ht="15.75">
      <c r="A7" s="2">
        <v>2</v>
      </c>
      <c r="B7" s="3" t="s">
        <v>76</v>
      </c>
      <c r="C7" s="2">
        <v>13</v>
      </c>
      <c r="D7" s="2">
        <v>13</v>
      </c>
      <c r="E7" s="9">
        <v>9</v>
      </c>
      <c r="F7" s="160">
        <v>70</v>
      </c>
      <c r="G7" s="161"/>
      <c r="H7" s="162"/>
    </row>
    <row r="8" spans="1:16" ht="15" customHeight="1">
      <c r="A8" s="163" t="s">
        <v>288</v>
      </c>
      <c r="B8" s="163"/>
      <c r="C8" s="163"/>
      <c r="D8" s="163"/>
      <c r="E8" s="163"/>
      <c r="F8" s="163"/>
      <c r="G8" s="163"/>
      <c r="H8" s="163"/>
    </row>
    <row r="9" spans="1:16" ht="24">
      <c r="A9" s="2"/>
      <c r="B9" s="2" t="s">
        <v>70</v>
      </c>
      <c r="C9" s="2" t="s">
        <v>72</v>
      </c>
      <c r="D9" s="2" t="s">
        <v>77</v>
      </c>
      <c r="E9" s="2" t="s">
        <v>78</v>
      </c>
      <c r="F9" s="156" t="s">
        <v>231</v>
      </c>
      <c r="G9" s="156"/>
      <c r="H9" s="65" t="s">
        <v>11</v>
      </c>
      <c r="I9" s="56"/>
    </row>
    <row r="10" spans="1:16" ht="24">
      <c r="A10" s="2">
        <v>1</v>
      </c>
      <c r="B10" s="3" t="s">
        <v>26</v>
      </c>
      <c r="C10" s="2">
        <f>D6</f>
        <v>9</v>
      </c>
      <c r="D10" s="9">
        <f>'Organisational Capacity'!C14</f>
        <v>8</v>
      </c>
      <c r="E10" s="10">
        <f>D10/C10*100</f>
        <v>88.888888888888886</v>
      </c>
      <c r="F10" s="157"/>
      <c r="G10" s="157"/>
      <c r="H10" s="67"/>
    </row>
    <row r="11" spans="1:16" ht="15.75">
      <c r="A11" s="2">
        <v>2</v>
      </c>
      <c r="B11" s="3" t="s">
        <v>76</v>
      </c>
      <c r="C11" s="2">
        <v>13</v>
      </c>
      <c r="D11" s="9">
        <v>13</v>
      </c>
      <c r="E11" s="10">
        <f>D11/C11*100</f>
        <v>100</v>
      </c>
      <c r="F11" s="157"/>
      <c r="G11" s="157"/>
      <c r="H11" s="67"/>
    </row>
    <row r="12" spans="1:16" ht="15" customHeight="1">
      <c r="A12" s="163" t="s">
        <v>289</v>
      </c>
      <c r="B12" s="163"/>
      <c r="C12" s="163"/>
      <c r="D12" s="163"/>
      <c r="E12" s="163"/>
      <c r="F12" s="163"/>
      <c r="G12" s="163"/>
      <c r="H12" s="163"/>
    </row>
    <row r="13" spans="1:16">
      <c r="A13" s="165" t="s">
        <v>79</v>
      </c>
      <c r="B13" s="165"/>
      <c r="C13" s="165"/>
      <c r="D13" s="165"/>
      <c r="E13" s="165"/>
      <c r="F13" s="165"/>
      <c r="G13" s="165"/>
      <c r="H13" s="165"/>
    </row>
    <row r="14" spans="1:16" ht="36">
      <c r="A14" s="7" t="s">
        <v>80</v>
      </c>
      <c r="B14" s="7" t="s">
        <v>70</v>
      </c>
      <c r="C14" s="7" t="s">
        <v>81</v>
      </c>
      <c r="D14" s="7" t="s">
        <v>234</v>
      </c>
      <c r="E14" s="7" t="s">
        <v>235</v>
      </c>
      <c r="F14" s="7" t="s">
        <v>236</v>
      </c>
      <c r="G14" s="7" t="s">
        <v>237</v>
      </c>
      <c r="H14" s="7" t="s">
        <v>82</v>
      </c>
    </row>
    <row r="15" spans="1:16">
      <c r="A15" s="13">
        <v>1</v>
      </c>
      <c r="B15" s="8" t="s">
        <v>126</v>
      </c>
      <c r="C15" s="8">
        <v>17</v>
      </c>
      <c r="D15" s="8">
        <f>C15*3</f>
        <v>51</v>
      </c>
      <c r="E15" s="8">
        <f>D15*80/100</f>
        <v>40.799999999999997</v>
      </c>
      <c r="F15" s="64">
        <f>'Program Delivery'!J35</f>
        <v>40</v>
      </c>
      <c r="G15" s="66">
        <f>F15*80%</f>
        <v>32</v>
      </c>
      <c r="H15" s="12">
        <f>G15/E15*100</f>
        <v>78.431372549019613</v>
      </c>
    </row>
    <row r="16" spans="1:16">
      <c r="A16" s="13">
        <v>2</v>
      </c>
      <c r="B16" s="8" t="s">
        <v>127</v>
      </c>
      <c r="C16" s="8">
        <v>6</v>
      </c>
      <c r="D16" s="8">
        <f>C16*3</f>
        <v>18</v>
      </c>
      <c r="E16" s="8">
        <f>D16*50/100</f>
        <v>9</v>
      </c>
      <c r="F16" s="8">
        <f>'Program Delivery'!J36</f>
        <v>17</v>
      </c>
      <c r="G16" s="8">
        <f>F16*50%</f>
        <v>8.5</v>
      </c>
      <c r="H16" s="12">
        <f>G16/E16*100</f>
        <v>94.444444444444443</v>
      </c>
    </row>
    <row r="17" spans="1:8" ht="15.75">
      <c r="A17" s="164" t="s">
        <v>230</v>
      </c>
      <c r="B17" s="164"/>
      <c r="C17" s="14">
        <f>C16+C15</f>
        <v>23</v>
      </c>
      <c r="D17" s="14">
        <f>D16+D15</f>
        <v>69</v>
      </c>
      <c r="E17" s="14">
        <f>E16+E15</f>
        <v>49.8</v>
      </c>
      <c r="F17" s="14">
        <f>F15+F16</f>
        <v>57</v>
      </c>
      <c r="G17" s="14">
        <f>G15+G16</f>
        <v>40.5</v>
      </c>
      <c r="H17" s="15">
        <f>G17/E17*100</f>
        <v>81.325301204819283</v>
      </c>
    </row>
    <row r="18" spans="1:8">
      <c r="D18" s="151" t="s">
        <v>294</v>
      </c>
      <c r="E18" s="151"/>
      <c r="F18" s="152" t="s">
        <v>298</v>
      </c>
      <c r="G18" s="152"/>
      <c r="H18" s="152"/>
    </row>
  </sheetData>
  <sheetProtection formatCells="0" formatColumns="0" formatRows="0"/>
  <mergeCells count="16">
    <mergeCell ref="F7:H7"/>
    <mergeCell ref="A8:H8"/>
    <mergeCell ref="A17:B17"/>
    <mergeCell ref="A12:H12"/>
    <mergeCell ref="A13:H13"/>
    <mergeCell ref="F4:H4"/>
    <mergeCell ref="A2:B2"/>
    <mergeCell ref="A1:H1"/>
    <mergeCell ref="D18:E18"/>
    <mergeCell ref="F18:H18"/>
    <mergeCell ref="A3:H3"/>
    <mergeCell ref="F9:G9"/>
    <mergeCell ref="F10:G10"/>
    <mergeCell ref="F11:G11"/>
    <mergeCell ref="A5:H5"/>
    <mergeCell ref="F6:H6"/>
  </mergeCells>
  <conditionalFormatting sqref="F10">
    <cfRule type="cellIs" dxfId="1" priority="2" stopIfTrue="1" operator="greaterThan">
      <formula>79.99</formula>
    </cfRule>
  </conditionalFormatting>
  <conditionalFormatting sqref="F11">
    <cfRule type="cellIs" dxfId="0" priority="1" stopIfTrue="1" operator="greaterThan">
      <formula>69.99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Organisational Capacity</vt:lpstr>
      <vt:lpstr>Finance  (2)</vt:lpstr>
      <vt:lpstr>Program Delivery</vt:lpstr>
      <vt:lpstr>Score sheet</vt:lpstr>
      <vt:lpstr>'Finance  (2)'!Print_Area</vt:lpstr>
      <vt:lpstr>'Organisational Capacity'!Print_Area</vt:lpstr>
      <vt:lpstr>'Program Delivery'!Print_Area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2020-04-03T10:16:18Z</dcterms:modified>
</cp:coreProperties>
</file>